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3980"/>
  </bookViews>
  <sheets>
    <sheet name="140303" sheetId="11" r:id="rId1"/>
    <sheet name="140127" sheetId="10" r:id="rId2"/>
    <sheet name="140106" sheetId="9" r:id="rId3"/>
    <sheet name="131230" sheetId="8" r:id="rId4"/>
    <sheet name="131216" sheetId="7" r:id="rId5"/>
    <sheet name="131125" sheetId="6" r:id="rId6"/>
    <sheet name="131029" sheetId="5" r:id="rId7"/>
    <sheet name="131007" sheetId="4" r:id="rId8"/>
    <sheet name="Sheet1" sheetId="1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4" i="11" l="1"/>
  <c r="I44" i="11"/>
  <c r="G7" i="11"/>
  <c r="I7" i="11"/>
  <c r="K7" i="11"/>
  <c r="G8" i="11"/>
  <c r="I8" i="11"/>
  <c r="K8" i="11"/>
  <c r="G9" i="11"/>
  <c r="I9" i="11"/>
  <c r="K9" i="11"/>
  <c r="G10" i="11"/>
  <c r="I10" i="11"/>
  <c r="K10" i="11"/>
  <c r="G11" i="11"/>
  <c r="I11" i="11"/>
  <c r="K11" i="11"/>
  <c r="G12" i="11"/>
  <c r="I12" i="11"/>
  <c r="K12" i="11"/>
  <c r="G13" i="11"/>
  <c r="I13" i="11"/>
  <c r="K13" i="11"/>
  <c r="G14" i="11"/>
  <c r="I14" i="11"/>
  <c r="K14" i="11"/>
  <c r="G15" i="11"/>
  <c r="I15" i="11"/>
  <c r="K15" i="11"/>
  <c r="G16" i="11"/>
  <c r="I16" i="11"/>
  <c r="K16" i="11"/>
  <c r="G17" i="11"/>
  <c r="I17" i="11"/>
  <c r="K17" i="11"/>
  <c r="G18" i="11"/>
  <c r="I18" i="11"/>
  <c r="K18" i="11"/>
  <c r="G19" i="11"/>
  <c r="I19" i="11"/>
  <c r="K19" i="11"/>
  <c r="G20" i="11"/>
  <c r="I20" i="11"/>
  <c r="K20" i="11"/>
  <c r="G21" i="11"/>
  <c r="I21" i="11"/>
  <c r="K21" i="11"/>
  <c r="G22" i="11"/>
  <c r="I22" i="11"/>
  <c r="K22" i="11"/>
  <c r="G23" i="11"/>
  <c r="I23" i="11"/>
  <c r="K23" i="11"/>
  <c r="G24" i="11"/>
  <c r="I24" i="11"/>
  <c r="K24" i="11"/>
  <c r="G25" i="11"/>
  <c r="I25" i="11"/>
  <c r="K25" i="11"/>
  <c r="G26" i="11"/>
  <c r="I26" i="11"/>
  <c r="K26" i="11"/>
  <c r="G27" i="11"/>
  <c r="I27" i="11"/>
  <c r="K27" i="11"/>
  <c r="G28" i="11"/>
  <c r="I28" i="11"/>
  <c r="K28" i="11"/>
  <c r="G29" i="11"/>
  <c r="I29" i="11"/>
  <c r="K29" i="11"/>
  <c r="G30" i="11"/>
  <c r="I30" i="11"/>
  <c r="K30" i="11"/>
  <c r="G31" i="11"/>
  <c r="I31" i="11"/>
  <c r="K31" i="11"/>
  <c r="G32" i="11"/>
  <c r="I32" i="11"/>
  <c r="K32" i="11"/>
  <c r="G33" i="11"/>
  <c r="I33" i="11"/>
  <c r="K33" i="11"/>
  <c r="G34" i="11"/>
  <c r="I34" i="11"/>
  <c r="K34" i="11"/>
  <c r="G35" i="11"/>
  <c r="I35" i="11"/>
  <c r="K35" i="11"/>
  <c r="G36" i="11"/>
  <c r="I36" i="11"/>
  <c r="K36" i="11"/>
  <c r="G37" i="11"/>
  <c r="I37" i="11"/>
  <c r="K37" i="11"/>
  <c r="G38" i="11"/>
  <c r="I38" i="11"/>
  <c r="K38" i="11"/>
  <c r="G39" i="11"/>
  <c r="I39" i="11"/>
  <c r="K39" i="11"/>
  <c r="G40" i="11"/>
  <c r="I40" i="11"/>
  <c r="K40" i="11"/>
  <c r="G41" i="11"/>
  <c r="I41" i="11"/>
  <c r="K41" i="11"/>
  <c r="G42" i="11"/>
  <c r="I42" i="11"/>
  <c r="K42" i="11"/>
  <c r="G43" i="11"/>
  <c r="I43" i="11"/>
  <c r="K43" i="11"/>
  <c r="G45" i="11"/>
  <c r="I45" i="11"/>
  <c r="K45" i="11"/>
  <c r="G46" i="11"/>
  <c r="I46" i="11"/>
  <c r="K46" i="11"/>
  <c r="G47" i="11"/>
  <c r="I47" i="11"/>
  <c r="K47" i="11"/>
  <c r="G48" i="11"/>
  <c r="I48" i="11"/>
  <c r="K48" i="11"/>
  <c r="G49" i="11"/>
  <c r="I49" i="11"/>
  <c r="K49" i="11"/>
  <c r="G50" i="11"/>
  <c r="I50" i="11"/>
  <c r="K50" i="11"/>
  <c r="G51" i="11"/>
  <c r="I51" i="11"/>
  <c r="K51" i="11"/>
  <c r="G52" i="11"/>
  <c r="I52" i="11"/>
  <c r="K52" i="11"/>
  <c r="G53" i="11"/>
  <c r="I53" i="11"/>
  <c r="K53" i="11"/>
  <c r="G54" i="11"/>
  <c r="I54" i="11"/>
  <c r="K54" i="11"/>
  <c r="G55" i="11"/>
  <c r="I55" i="11"/>
  <c r="K55" i="11"/>
  <c r="K57" i="11"/>
  <c r="H16" i="11"/>
  <c r="G7" i="10"/>
  <c r="I7" i="10"/>
  <c r="K7" i="10"/>
  <c r="G8" i="10"/>
  <c r="I8" i="10"/>
  <c r="K8" i="10"/>
  <c r="G9" i="10"/>
  <c r="I9" i="10"/>
  <c r="K9" i="10"/>
  <c r="G10" i="10"/>
  <c r="I10" i="10"/>
  <c r="K10" i="10"/>
  <c r="G11" i="10"/>
  <c r="I11" i="10"/>
  <c r="K11" i="10"/>
  <c r="G12" i="10"/>
  <c r="I12" i="10"/>
  <c r="K12" i="10"/>
  <c r="G13" i="10"/>
  <c r="I13" i="10"/>
  <c r="K13" i="10"/>
  <c r="G14" i="10"/>
  <c r="I14" i="10"/>
  <c r="K14" i="10"/>
  <c r="G15" i="10"/>
  <c r="I15" i="10"/>
  <c r="K15" i="10"/>
  <c r="G16" i="10"/>
  <c r="I16" i="10"/>
  <c r="K16" i="10"/>
  <c r="G17" i="10"/>
  <c r="I17" i="10"/>
  <c r="K17" i="10"/>
  <c r="G18" i="10"/>
  <c r="I18" i="10"/>
  <c r="K18" i="10"/>
  <c r="G19" i="10"/>
  <c r="I19" i="10"/>
  <c r="K19" i="10"/>
  <c r="G20" i="10"/>
  <c r="I20" i="10"/>
  <c r="K20" i="10"/>
  <c r="G21" i="10"/>
  <c r="I21" i="10"/>
  <c r="K21" i="10"/>
  <c r="G22" i="10"/>
  <c r="I22" i="10"/>
  <c r="K22" i="10"/>
  <c r="G23" i="10"/>
  <c r="I23" i="10"/>
  <c r="K23" i="10"/>
  <c r="G24" i="10"/>
  <c r="I24" i="10"/>
  <c r="K24" i="10"/>
  <c r="G25" i="10"/>
  <c r="I25" i="10"/>
  <c r="K25" i="10"/>
  <c r="G26" i="10"/>
  <c r="I26" i="10"/>
  <c r="K26" i="10"/>
  <c r="G27" i="10"/>
  <c r="I27" i="10"/>
  <c r="K27" i="10"/>
  <c r="G28" i="10"/>
  <c r="I28" i="10"/>
  <c r="K28" i="10"/>
  <c r="G29" i="10"/>
  <c r="I29" i="10"/>
  <c r="K29" i="10"/>
  <c r="G30" i="10"/>
  <c r="I30" i="10"/>
  <c r="K30" i="10"/>
  <c r="G31" i="10"/>
  <c r="I31" i="10"/>
  <c r="K31" i="10"/>
  <c r="G32" i="10"/>
  <c r="I32" i="10"/>
  <c r="K32" i="10"/>
  <c r="G33" i="10"/>
  <c r="I33" i="10"/>
  <c r="K33" i="10"/>
  <c r="G34" i="10"/>
  <c r="I34" i="10"/>
  <c r="K34" i="10"/>
  <c r="G35" i="10"/>
  <c r="I35" i="10"/>
  <c r="K35" i="10"/>
  <c r="G36" i="10"/>
  <c r="I36" i="10"/>
  <c r="K36" i="10"/>
  <c r="G37" i="10"/>
  <c r="I37" i="10"/>
  <c r="K37" i="10"/>
  <c r="G38" i="10"/>
  <c r="I38" i="10"/>
  <c r="K38" i="10"/>
  <c r="G39" i="10"/>
  <c r="I39" i="10"/>
  <c r="K39" i="10"/>
  <c r="G40" i="10"/>
  <c r="I40" i="10"/>
  <c r="K40" i="10"/>
  <c r="G41" i="10"/>
  <c r="I41" i="10"/>
  <c r="K41" i="10"/>
  <c r="G42" i="10"/>
  <c r="I42" i="10"/>
  <c r="K42" i="10"/>
  <c r="G43" i="10"/>
  <c r="I43" i="10"/>
  <c r="K43" i="10"/>
  <c r="G44" i="10"/>
  <c r="I44" i="10"/>
  <c r="K44" i="10"/>
  <c r="G46" i="10"/>
  <c r="I46" i="10"/>
  <c r="K46" i="10"/>
  <c r="G47" i="10"/>
  <c r="I47" i="10"/>
  <c r="K47" i="10"/>
  <c r="G48" i="10"/>
  <c r="I48" i="10"/>
  <c r="K48" i="10"/>
  <c r="G49" i="10"/>
  <c r="I49" i="10"/>
  <c r="K49" i="10"/>
  <c r="G50" i="10"/>
  <c r="I50" i="10"/>
  <c r="K50" i="10"/>
  <c r="G51" i="10"/>
  <c r="I51" i="10"/>
  <c r="K51" i="10"/>
  <c r="G52" i="10"/>
  <c r="I52" i="10"/>
  <c r="K52" i="10"/>
  <c r="G53" i="10"/>
  <c r="I53" i="10"/>
  <c r="K53" i="10"/>
  <c r="G54" i="10"/>
  <c r="I54" i="10"/>
  <c r="K54" i="10"/>
  <c r="G55" i="10"/>
  <c r="I55" i="10"/>
  <c r="K55" i="10"/>
  <c r="G56" i="10"/>
  <c r="I56" i="10"/>
  <c r="K56" i="10"/>
  <c r="K58" i="10"/>
  <c r="H16" i="10"/>
  <c r="G6" i="9"/>
  <c r="I6" i="9"/>
  <c r="K6" i="9"/>
  <c r="G7" i="9"/>
  <c r="I7" i="9"/>
  <c r="K7" i="9"/>
  <c r="G8" i="9"/>
  <c r="I8" i="9"/>
  <c r="K8" i="9"/>
  <c r="G9" i="9"/>
  <c r="I9" i="9"/>
  <c r="K9" i="9"/>
  <c r="G10" i="9"/>
  <c r="I10" i="9"/>
  <c r="K10" i="9"/>
  <c r="G11" i="9"/>
  <c r="I11" i="9"/>
  <c r="K11" i="9"/>
  <c r="G12" i="9"/>
  <c r="I12" i="9"/>
  <c r="K12" i="9"/>
  <c r="G13" i="9"/>
  <c r="I13" i="9"/>
  <c r="K13" i="9"/>
  <c r="G14" i="9"/>
  <c r="I14" i="9"/>
  <c r="K14" i="9"/>
  <c r="G15" i="9"/>
  <c r="I15" i="9"/>
  <c r="K15" i="9"/>
  <c r="G16" i="9"/>
  <c r="I16" i="9"/>
  <c r="K16" i="9"/>
  <c r="G17" i="9"/>
  <c r="I17" i="9"/>
  <c r="K17" i="9"/>
  <c r="G18" i="9"/>
  <c r="I18" i="9"/>
  <c r="K18" i="9"/>
  <c r="G19" i="9"/>
  <c r="I19" i="9"/>
  <c r="K19" i="9"/>
  <c r="G20" i="9"/>
  <c r="I20" i="9"/>
  <c r="K20" i="9"/>
  <c r="G21" i="9"/>
  <c r="I21" i="9"/>
  <c r="K21" i="9"/>
  <c r="G22" i="9"/>
  <c r="I22" i="9"/>
  <c r="K22" i="9"/>
  <c r="G23" i="9"/>
  <c r="I23" i="9"/>
  <c r="K23" i="9"/>
  <c r="I24" i="9"/>
  <c r="K24" i="9"/>
  <c r="I25" i="9"/>
  <c r="K25" i="9"/>
  <c r="I26" i="9"/>
  <c r="K26" i="9"/>
  <c r="I27" i="9"/>
  <c r="K27" i="9"/>
  <c r="G28" i="9"/>
  <c r="I28" i="9"/>
  <c r="K28" i="9"/>
  <c r="G29" i="9"/>
  <c r="I29" i="9"/>
  <c r="K29" i="9"/>
  <c r="G30" i="9"/>
  <c r="I30" i="9"/>
  <c r="K30" i="9"/>
  <c r="G31" i="9"/>
  <c r="I31" i="9"/>
  <c r="K31" i="9"/>
  <c r="G32" i="9"/>
  <c r="I32" i="9"/>
  <c r="K32" i="9"/>
  <c r="G33" i="9"/>
  <c r="I33" i="9"/>
  <c r="K33" i="9"/>
  <c r="G34" i="9"/>
  <c r="I34" i="9"/>
  <c r="K34" i="9"/>
  <c r="G35" i="9"/>
  <c r="I35" i="9"/>
  <c r="K35" i="9"/>
  <c r="G36" i="9"/>
  <c r="I36" i="9"/>
  <c r="K36" i="9"/>
  <c r="G37" i="9"/>
  <c r="I37" i="9"/>
  <c r="K37" i="9"/>
  <c r="G38" i="9"/>
  <c r="I38" i="9"/>
  <c r="K38" i="9"/>
  <c r="G39" i="9"/>
  <c r="I39" i="9"/>
  <c r="K39" i="9"/>
  <c r="G40" i="9"/>
  <c r="I40" i="9"/>
  <c r="K40" i="9"/>
  <c r="G41" i="9"/>
  <c r="I41" i="9"/>
  <c r="K41" i="9"/>
  <c r="G42" i="9"/>
  <c r="I42" i="9"/>
  <c r="K42" i="9"/>
  <c r="G43" i="9"/>
  <c r="I43" i="9"/>
  <c r="K43" i="9"/>
  <c r="G45" i="9"/>
  <c r="I45" i="9"/>
  <c r="K45" i="9"/>
  <c r="G46" i="9"/>
  <c r="I46" i="9"/>
  <c r="K46" i="9"/>
  <c r="G47" i="9"/>
  <c r="I47" i="9"/>
  <c r="K47" i="9"/>
  <c r="G48" i="9"/>
  <c r="I48" i="9"/>
  <c r="K48" i="9"/>
  <c r="G49" i="9"/>
  <c r="I49" i="9"/>
  <c r="K49" i="9"/>
  <c r="G50" i="9"/>
  <c r="I50" i="9"/>
  <c r="K50" i="9"/>
  <c r="G51" i="9"/>
  <c r="I51" i="9"/>
  <c r="K51" i="9"/>
  <c r="G52" i="9"/>
  <c r="I52" i="9"/>
  <c r="K52" i="9"/>
  <c r="G53" i="9"/>
  <c r="I53" i="9"/>
  <c r="K53" i="9"/>
  <c r="G54" i="9"/>
  <c r="I54" i="9"/>
  <c r="K54" i="9"/>
  <c r="G55" i="9"/>
  <c r="I55" i="9"/>
  <c r="K55" i="9"/>
  <c r="K57" i="9"/>
  <c r="H15" i="9"/>
  <c r="G7" i="8"/>
  <c r="I7" i="8"/>
  <c r="K7" i="8"/>
  <c r="G8" i="8"/>
  <c r="I8" i="8"/>
  <c r="K8" i="8"/>
  <c r="G9" i="8"/>
  <c r="I9" i="8"/>
  <c r="K9" i="8"/>
  <c r="G10" i="8"/>
  <c r="I10" i="8"/>
  <c r="K10" i="8"/>
  <c r="G11" i="8"/>
  <c r="I11" i="8"/>
  <c r="K11" i="8"/>
  <c r="G12" i="8"/>
  <c r="I12" i="8"/>
  <c r="K12" i="8"/>
  <c r="G13" i="8"/>
  <c r="I13" i="8"/>
  <c r="K13" i="8"/>
  <c r="G14" i="8"/>
  <c r="I14" i="8"/>
  <c r="K14" i="8"/>
  <c r="G15" i="8"/>
  <c r="I15" i="8"/>
  <c r="K15" i="8"/>
  <c r="G16" i="8"/>
  <c r="H16" i="8"/>
  <c r="I16" i="8"/>
  <c r="K16" i="8"/>
  <c r="G17" i="8"/>
  <c r="I17" i="8"/>
  <c r="K17" i="8"/>
  <c r="G18" i="8"/>
  <c r="I18" i="8"/>
  <c r="K18" i="8"/>
  <c r="G19" i="8"/>
  <c r="I19" i="8"/>
  <c r="K19" i="8"/>
  <c r="G20" i="8"/>
  <c r="I20" i="8"/>
  <c r="K20" i="8"/>
  <c r="G21" i="8"/>
  <c r="I21" i="8"/>
  <c r="K21" i="8"/>
  <c r="G22" i="8"/>
  <c r="I22" i="8"/>
  <c r="K22" i="8"/>
  <c r="G23" i="8"/>
  <c r="I23" i="8"/>
  <c r="K23" i="8"/>
  <c r="G24" i="8"/>
  <c r="I24" i="8"/>
  <c r="K24" i="8"/>
  <c r="G25" i="8"/>
  <c r="I25" i="8"/>
  <c r="K25" i="8"/>
  <c r="G26" i="8"/>
  <c r="I26" i="8"/>
  <c r="K26" i="8"/>
  <c r="G27" i="8"/>
  <c r="I27" i="8"/>
  <c r="K27" i="8"/>
  <c r="G28" i="8"/>
  <c r="I28" i="8"/>
  <c r="K28" i="8"/>
  <c r="G29" i="8"/>
  <c r="I29" i="8"/>
  <c r="K29" i="8"/>
  <c r="G30" i="8"/>
  <c r="I30" i="8"/>
  <c r="K30" i="8"/>
  <c r="G31" i="8"/>
  <c r="I31" i="8"/>
  <c r="K31" i="8"/>
  <c r="G32" i="8"/>
  <c r="I32" i="8"/>
  <c r="K32" i="8"/>
  <c r="G33" i="8"/>
  <c r="I33" i="8"/>
  <c r="K33" i="8"/>
  <c r="G34" i="8"/>
  <c r="I34" i="8"/>
  <c r="K34" i="8"/>
  <c r="G35" i="8"/>
  <c r="I35" i="8"/>
  <c r="K35" i="8"/>
  <c r="G36" i="8"/>
  <c r="I36" i="8"/>
  <c r="K36" i="8"/>
  <c r="G37" i="8"/>
  <c r="I37" i="8"/>
  <c r="K37" i="8"/>
  <c r="G38" i="8"/>
  <c r="I38" i="8"/>
  <c r="K38" i="8"/>
  <c r="G39" i="8"/>
  <c r="I39" i="8"/>
  <c r="K39" i="8"/>
  <c r="G40" i="8"/>
  <c r="I40" i="8"/>
  <c r="K40" i="8"/>
  <c r="G41" i="8"/>
  <c r="I41" i="8"/>
  <c r="K41" i="8"/>
  <c r="G42" i="8"/>
  <c r="I42" i="8"/>
  <c r="K42" i="8"/>
  <c r="G43" i="8"/>
  <c r="I43" i="8"/>
  <c r="K43" i="8"/>
  <c r="G44" i="8"/>
  <c r="I44" i="8"/>
  <c r="K44" i="8"/>
  <c r="G46" i="8"/>
  <c r="I46" i="8"/>
  <c r="K46" i="8"/>
  <c r="G47" i="8"/>
  <c r="I47" i="8"/>
  <c r="K47" i="8"/>
  <c r="G48" i="8"/>
  <c r="I48" i="8"/>
  <c r="K48" i="8"/>
  <c r="G49" i="8"/>
  <c r="I49" i="8"/>
  <c r="K49" i="8"/>
  <c r="G50" i="8"/>
  <c r="I50" i="8"/>
  <c r="K50" i="8"/>
  <c r="G51" i="8"/>
  <c r="I51" i="8"/>
  <c r="K51" i="8"/>
  <c r="G52" i="8"/>
  <c r="I52" i="8"/>
  <c r="K52" i="8"/>
  <c r="G53" i="8"/>
  <c r="I53" i="8"/>
  <c r="K53" i="8"/>
  <c r="G54" i="8"/>
  <c r="I54" i="8"/>
  <c r="K54" i="8"/>
  <c r="G55" i="8"/>
  <c r="I55" i="8"/>
  <c r="K55" i="8"/>
  <c r="G56" i="8"/>
  <c r="I56" i="8"/>
  <c r="K56" i="8"/>
  <c r="K58" i="8"/>
  <c r="G6" i="7"/>
  <c r="I6" i="7"/>
  <c r="K6" i="7"/>
  <c r="G7" i="7"/>
  <c r="I7" i="7"/>
  <c r="K7" i="7"/>
  <c r="G8" i="7"/>
  <c r="I8" i="7"/>
  <c r="K8" i="7"/>
  <c r="G9" i="7"/>
  <c r="I9" i="7"/>
  <c r="K9" i="7"/>
  <c r="G10" i="7"/>
  <c r="I10" i="7"/>
  <c r="K10" i="7"/>
  <c r="G11" i="7"/>
  <c r="I11" i="7"/>
  <c r="K11" i="7"/>
  <c r="G12" i="7"/>
  <c r="I12" i="7"/>
  <c r="K12" i="7"/>
  <c r="G13" i="7"/>
  <c r="I13" i="7"/>
  <c r="K13" i="7"/>
  <c r="G14" i="7"/>
  <c r="I14" i="7"/>
  <c r="K14" i="7"/>
  <c r="G15" i="7"/>
  <c r="I15" i="7"/>
  <c r="K15" i="7"/>
  <c r="G16" i="7"/>
  <c r="I16" i="7"/>
  <c r="K16" i="7"/>
  <c r="G17" i="7"/>
  <c r="I17" i="7"/>
  <c r="K17" i="7"/>
  <c r="G18" i="7"/>
  <c r="I18" i="7"/>
  <c r="K18" i="7"/>
  <c r="G19" i="7"/>
  <c r="I19" i="7"/>
  <c r="K19" i="7"/>
  <c r="G20" i="7"/>
  <c r="I20" i="7"/>
  <c r="K20" i="7"/>
  <c r="G21" i="7"/>
  <c r="I21" i="7"/>
  <c r="K21" i="7"/>
  <c r="G22" i="7"/>
  <c r="I22" i="7"/>
  <c r="K22" i="7"/>
  <c r="G23" i="7"/>
  <c r="I23" i="7"/>
  <c r="K23" i="7"/>
  <c r="G24" i="7"/>
  <c r="I24" i="7"/>
  <c r="K24" i="7"/>
  <c r="G25" i="7"/>
  <c r="I25" i="7"/>
  <c r="K25" i="7"/>
  <c r="G26" i="7"/>
  <c r="I26" i="7"/>
  <c r="K26" i="7"/>
  <c r="G27" i="7"/>
  <c r="I27" i="7"/>
  <c r="K27" i="7"/>
  <c r="G28" i="7"/>
  <c r="I28" i="7"/>
  <c r="K28" i="7"/>
  <c r="G29" i="7"/>
  <c r="I29" i="7"/>
  <c r="K29" i="7"/>
  <c r="G30" i="7"/>
  <c r="I30" i="7"/>
  <c r="K30" i="7"/>
  <c r="G31" i="7"/>
  <c r="I31" i="7"/>
  <c r="K31" i="7"/>
  <c r="G32" i="7"/>
  <c r="I32" i="7"/>
  <c r="K32" i="7"/>
  <c r="G33" i="7"/>
  <c r="I33" i="7"/>
  <c r="K33" i="7"/>
  <c r="G34" i="7"/>
  <c r="I34" i="7"/>
  <c r="K34" i="7"/>
  <c r="G35" i="7"/>
  <c r="I35" i="7"/>
  <c r="K35" i="7"/>
  <c r="G36" i="7"/>
  <c r="I36" i="7"/>
  <c r="K36" i="7"/>
  <c r="G37" i="7"/>
  <c r="I37" i="7"/>
  <c r="K37" i="7"/>
  <c r="G38" i="7"/>
  <c r="I38" i="7"/>
  <c r="K38" i="7"/>
  <c r="G39" i="7"/>
  <c r="I39" i="7"/>
  <c r="K39" i="7"/>
  <c r="G40" i="7"/>
  <c r="I40" i="7"/>
  <c r="K40" i="7"/>
  <c r="G41" i="7"/>
  <c r="I41" i="7"/>
  <c r="K41" i="7"/>
  <c r="G42" i="7"/>
  <c r="I42" i="7"/>
  <c r="K42" i="7"/>
  <c r="G44" i="7"/>
  <c r="I44" i="7"/>
  <c r="K44" i="7"/>
  <c r="G45" i="7"/>
  <c r="I45" i="7"/>
  <c r="K45" i="7"/>
  <c r="G46" i="7"/>
  <c r="I46" i="7"/>
  <c r="K46" i="7"/>
  <c r="G47" i="7"/>
  <c r="I47" i="7"/>
  <c r="K47" i="7"/>
  <c r="G48" i="7"/>
  <c r="I48" i="7"/>
  <c r="K48" i="7"/>
  <c r="G49" i="7"/>
  <c r="I49" i="7"/>
  <c r="K49" i="7"/>
  <c r="G50" i="7"/>
  <c r="I50" i="7"/>
  <c r="K50" i="7"/>
  <c r="G51" i="7"/>
  <c r="I51" i="7"/>
  <c r="K51" i="7"/>
  <c r="G52" i="7"/>
  <c r="I52" i="7"/>
  <c r="K52" i="7"/>
  <c r="G53" i="7"/>
  <c r="I53" i="7"/>
  <c r="K53" i="7"/>
  <c r="G54" i="7"/>
  <c r="I54" i="7"/>
  <c r="K54" i="7"/>
  <c r="K56" i="7"/>
  <c r="H15" i="7"/>
  <c r="I7" i="6"/>
  <c r="K7" i="6"/>
  <c r="G8" i="6"/>
  <c r="I8" i="6"/>
  <c r="K8" i="6"/>
  <c r="G9" i="6"/>
  <c r="I9" i="6"/>
  <c r="K9" i="6"/>
  <c r="G10" i="6"/>
  <c r="I10" i="6"/>
  <c r="K10" i="6"/>
  <c r="G11" i="6"/>
  <c r="I11" i="6"/>
  <c r="K11" i="6"/>
  <c r="G12" i="6"/>
  <c r="I12" i="6"/>
  <c r="K12" i="6"/>
  <c r="G13" i="6"/>
  <c r="I13" i="6"/>
  <c r="K13" i="6"/>
  <c r="I14" i="6"/>
  <c r="K14" i="6"/>
  <c r="G15" i="6"/>
  <c r="I15" i="6"/>
  <c r="K15" i="6"/>
  <c r="G16" i="6"/>
  <c r="I16" i="6"/>
  <c r="K16" i="6"/>
  <c r="G17" i="6"/>
  <c r="I17" i="6"/>
  <c r="K17" i="6"/>
  <c r="G18" i="6"/>
  <c r="I18" i="6"/>
  <c r="K18" i="6"/>
  <c r="G19" i="6"/>
  <c r="I19" i="6"/>
  <c r="K19" i="6"/>
  <c r="G20" i="6"/>
  <c r="I20" i="6"/>
  <c r="K20" i="6"/>
  <c r="G21" i="6"/>
  <c r="I21" i="6"/>
  <c r="K21" i="6"/>
  <c r="G22" i="6"/>
  <c r="I22" i="6"/>
  <c r="K22" i="6"/>
  <c r="G23" i="6"/>
  <c r="I23" i="6"/>
  <c r="K23" i="6"/>
  <c r="G24" i="6"/>
  <c r="I24" i="6"/>
  <c r="K24" i="6"/>
  <c r="G25" i="6"/>
  <c r="I25" i="6"/>
  <c r="K25" i="6"/>
  <c r="G26" i="6"/>
  <c r="I26" i="6"/>
  <c r="K26" i="6"/>
  <c r="G27" i="6"/>
  <c r="I27" i="6"/>
  <c r="K27" i="6"/>
  <c r="G28" i="6"/>
  <c r="I28" i="6"/>
  <c r="K28" i="6"/>
  <c r="I29" i="6"/>
  <c r="K29" i="6"/>
  <c r="G30" i="6"/>
  <c r="I30" i="6"/>
  <c r="K30" i="6"/>
  <c r="G31" i="6"/>
  <c r="I31" i="6"/>
  <c r="K31" i="6"/>
  <c r="G32" i="6"/>
  <c r="I32" i="6"/>
  <c r="K32" i="6"/>
  <c r="G33" i="6"/>
  <c r="I33" i="6"/>
  <c r="K33" i="6"/>
  <c r="G34" i="6"/>
  <c r="I34" i="6"/>
  <c r="K34" i="6"/>
  <c r="G35" i="6"/>
  <c r="I35" i="6"/>
  <c r="K35" i="6"/>
  <c r="G36" i="6"/>
  <c r="I36" i="6"/>
  <c r="K36" i="6"/>
  <c r="G37" i="6"/>
  <c r="I37" i="6"/>
  <c r="K37" i="6"/>
  <c r="G38" i="6"/>
  <c r="I38" i="6"/>
  <c r="K38" i="6"/>
  <c r="G39" i="6"/>
  <c r="I39" i="6"/>
  <c r="K39" i="6"/>
  <c r="G40" i="6"/>
  <c r="I40" i="6"/>
  <c r="K40" i="6"/>
  <c r="G41" i="6"/>
  <c r="I41" i="6"/>
  <c r="K41" i="6"/>
  <c r="G42" i="6"/>
  <c r="I42" i="6"/>
  <c r="K42" i="6"/>
  <c r="G43" i="6"/>
  <c r="I43" i="6"/>
  <c r="K43" i="6"/>
  <c r="G45" i="6"/>
  <c r="I45" i="6"/>
  <c r="K45" i="6"/>
  <c r="G46" i="6"/>
  <c r="I46" i="6"/>
  <c r="K46" i="6"/>
  <c r="G47" i="6"/>
  <c r="I47" i="6"/>
  <c r="K47" i="6"/>
  <c r="G48" i="6"/>
  <c r="I48" i="6"/>
  <c r="K48" i="6"/>
  <c r="G49" i="6"/>
  <c r="I49" i="6"/>
  <c r="K49" i="6"/>
  <c r="G50" i="6"/>
  <c r="I50" i="6"/>
  <c r="K50" i="6"/>
  <c r="G51" i="6"/>
  <c r="I51" i="6"/>
  <c r="K51" i="6"/>
  <c r="G52" i="6"/>
  <c r="I52" i="6"/>
  <c r="K52" i="6"/>
  <c r="I53" i="6"/>
  <c r="K53" i="6"/>
  <c r="I54" i="6"/>
  <c r="K54" i="6"/>
  <c r="G55" i="6"/>
  <c r="I55" i="6"/>
  <c r="K55" i="6"/>
  <c r="K57" i="6"/>
  <c r="H16" i="6"/>
  <c r="G63" i="5"/>
  <c r="I63" i="5"/>
  <c r="K63" i="5"/>
  <c r="I62" i="5"/>
  <c r="K62" i="5"/>
  <c r="I61" i="5"/>
  <c r="K61" i="5"/>
  <c r="I60" i="5"/>
  <c r="K60" i="5"/>
  <c r="I59" i="5"/>
  <c r="K59" i="5"/>
  <c r="I58" i="5"/>
  <c r="K58" i="5"/>
  <c r="I57" i="5"/>
  <c r="K57" i="5"/>
  <c r="G62" i="5"/>
  <c r="G61" i="5"/>
  <c r="G60" i="5"/>
  <c r="G58" i="5"/>
  <c r="G57" i="5"/>
  <c r="G59" i="5"/>
  <c r="G56" i="5"/>
  <c r="I56" i="5"/>
  <c r="K56" i="5"/>
  <c r="G7" i="5"/>
  <c r="I7" i="5"/>
  <c r="K7" i="5"/>
  <c r="G8" i="5"/>
  <c r="I8" i="5"/>
  <c r="K8" i="5"/>
  <c r="G9" i="5"/>
  <c r="I9" i="5"/>
  <c r="K9" i="5"/>
  <c r="G10" i="5"/>
  <c r="I10" i="5"/>
  <c r="K10" i="5"/>
  <c r="G11" i="5"/>
  <c r="I11" i="5"/>
  <c r="K11" i="5"/>
  <c r="G12" i="5"/>
  <c r="I12" i="5"/>
  <c r="K12" i="5"/>
  <c r="G13" i="5"/>
  <c r="I13" i="5"/>
  <c r="K13" i="5"/>
  <c r="G14" i="5"/>
  <c r="I14" i="5"/>
  <c r="K14" i="5"/>
  <c r="G15" i="5"/>
  <c r="I15" i="5"/>
  <c r="K15" i="5"/>
  <c r="G16" i="5"/>
  <c r="I16" i="5"/>
  <c r="K16" i="5"/>
  <c r="G17" i="5"/>
  <c r="I17" i="5"/>
  <c r="K17" i="5"/>
  <c r="G18" i="5"/>
  <c r="I18" i="5"/>
  <c r="K18" i="5"/>
  <c r="G19" i="5"/>
  <c r="I19" i="5"/>
  <c r="K19" i="5"/>
  <c r="G20" i="5"/>
  <c r="I20" i="5"/>
  <c r="K20" i="5"/>
  <c r="G21" i="5"/>
  <c r="I21" i="5"/>
  <c r="K21" i="5"/>
  <c r="G22" i="5"/>
  <c r="I22" i="5"/>
  <c r="K22" i="5"/>
  <c r="G23" i="5"/>
  <c r="I23" i="5"/>
  <c r="K23" i="5"/>
  <c r="G24" i="5"/>
  <c r="I24" i="5"/>
  <c r="K24" i="5"/>
  <c r="G25" i="5"/>
  <c r="I25" i="5"/>
  <c r="K25" i="5"/>
  <c r="G26" i="5"/>
  <c r="I26" i="5"/>
  <c r="K26" i="5"/>
  <c r="G27" i="5"/>
  <c r="I27" i="5"/>
  <c r="K27" i="5"/>
  <c r="G28" i="5"/>
  <c r="I28" i="5"/>
  <c r="K28" i="5"/>
  <c r="G29" i="5"/>
  <c r="I29" i="5"/>
  <c r="K29" i="5"/>
  <c r="G30" i="5"/>
  <c r="I30" i="5"/>
  <c r="K30" i="5"/>
  <c r="G31" i="5"/>
  <c r="I31" i="5"/>
  <c r="K31" i="5"/>
  <c r="G32" i="5"/>
  <c r="I32" i="5"/>
  <c r="K32" i="5"/>
  <c r="G33" i="5"/>
  <c r="I33" i="5"/>
  <c r="K33" i="5"/>
  <c r="G34" i="5"/>
  <c r="I34" i="5"/>
  <c r="K34" i="5"/>
  <c r="G35" i="5"/>
  <c r="I35" i="5"/>
  <c r="K35" i="5"/>
  <c r="G36" i="5"/>
  <c r="I36" i="5"/>
  <c r="K36" i="5"/>
  <c r="G37" i="5"/>
  <c r="I37" i="5"/>
  <c r="K37" i="5"/>
  <c r="G38" i="5"/>
  <c r="I38" i="5"/>
  <c r="K38" i="5"/>
  <c r="G39" i="5"/>
  <c r="I39" i="5"/>
  <c r="K39" i="5"/>
  <c r="G40" i="5"/>
  <c r="I40" i="5"/>
  <c r="K40" i="5"/>
  <c r="G41" i="5"/>
  <c r="I41" i="5"/>
  <c r="K41" i="5"/>
  <c r="G42" i="5"/>
  <c r="I42" i="5"/>
  <c r="K42" i="5"/>
  <c r="G43" i="5"/>
  <c r="I43" i="5"/>
  <c r="K43" i="5"/>
  <c r="G44" i="5"/>
  <c r="I44" i="5"/>
  <c r="K44" i="5"/>
  <c r="G46" i="5"/>
  <c r="I46" i="5"/>
  <c r="K46" i="5"/>
  <c r="G47" i="5"/>
  <c r="I47" i="5"/>
  <c r="K47" i="5"/>
  <c r="G48" i="5"/>
  <c r="I48" i="5"/>
  <c r="K48" i="5"/>
  <c r="G49" i="5"/>
  <c r="I49" i="5"/>
  <c r="K49" i="5"/>
  <c r="G50" i="5"/>
  <c r="I50" i="5"/>
  <c r="K50" i="5"/>
  <c r="G51" i="5"/>
  <c r="I51" i="5"/>
  <c r="K51" i="5"/>
  <c r="G52" i="5"/>
  <c r="I52" i="5"/>
  <c r="K52" i="5"/>
  <c r="G53" i="5"/>
  <c r="I53" i="5"/>
  <c r="K53" i="5"/>
  <c r="G54" i="5"/>
  <c r="I54" i="5"/>
  <c r="K54" i="5"/>
  <c r="G55" i="5"/>
  <c r="I55" i="5"/>
  <c r="K55" i="5"/>
  <c r="K67" i="5"/>
  <c r="H16" i="5"/>
  <c r="G11" i="4"/>
  <c r="G10" i="4"/>
  <c r="G7" i="4"/>
  <c r="I7" i="4"/>
  <c r="K7" i="4"/>
  <c r="G8" i="4"/>
  <c r="I8" i="4"/>
  <c r="K8" i="4"/>
  <c r="G9" i="4"/>
  <c r="I9" i="4"/>
  <c r="K9" i="4"/>
  <c r="I10" i="4"/>
  <c r="K10" i="4"/>
  <c r="I11" i="4"/>
  <c r="K11" i="4"/>
  <c r="G12" i="4"/>
  <c r="I12" i="4"/>
  <c r="K12" i="4"/>
  <c r="G13" i="4"/>
  <c r="I13" i="4"/>
  <c r="K13" i="4"/>
  <c r="G14" i="4"/>
  <c r="I14" i="4"/>
  <c r="K14" i="4"/>
  <c r="G15" i="4"/>
  <c r="I15" i="4"/>
  <c r="K15" i="4"/>
  <c r="G16" i="4"/>
  <c r="I16" i="4"/>
  <c r="K16" i="4"/>
  <c r="G17" i="4"/>
  <c r="I17" i="4"/>
  <c r="K17" i="4"/>
  <c r="G18" i="4"/>
  <c r="I18" i="4"/>
  <c r="K18" i="4"/>
  <c r="G19" i="4"/>
  <c r="I19" i="4"/>
  <c r="K19" i="4"/>
  <c r="G20" i="4"/>
  <c r="I20" i="4"/>
  <c r="K20" i="4"/>
  <c r="G21" i="4"/>
  <c r="I21" i="4"/>
  <c r="K21" i="4"/>
  <c r="G22" i="4"/>
  <c r="I22" i="4"/>
  <c r="K22" i="4"/>
  <c r="G23" i="4"/>
  <c r="I23" i="4"/>
  <c r="K23" i="4"/>
  <c r="G24" i="4"/>
  <c r="I24" i="4"/>
  <c r="K24" i="4"/>
  <c r="G25" i="4"/>
  <c r="I25" i="4"/>
  <c r="K25" i="4"/>
  <c r="G26" i="4"/>
  <c r="I26" i="4"/>
  <c r="K26" i="4"/>
  <c r="G27" i="4"/>
  <c r="I27" i="4"/>
  <c r="K27" i="4"/>
  <c r="G28" i="4"/>
  <c r="I28" i="4"/>
  <c r="K28" i="4"/>
  <c r="G29" i="4"/>
  <c r="I29" i="4"/>
  <c r="K29" i="4"/>
  <c r="G30" i="4"/>
  <c r="I30" i="4"/>
  <c r="K30" i="4"/>
  <c r="G31" i="4"/>
  <c r="I31" i="4"/>
  <c r="K31" i="4"/>
  <c r="G32" i="4"/>
  <c r="I32" i="4"/>
  <c r="K32" i="4"/>
  <c r="G33" i="4"/>
  <c r="I33" i="4"/>
  <c r="K33" i="4"/>
  <c r="G34" i="4"/>
  <c r="I34" i="4"/>
  <c r="K34" i="4"/>
  <c r="G35" i="4"/>
  <c r="I35" i="4"/>
  <c r="K35" i="4"/>
  <c r="G36" i="4"/>
  <c r="I36" i="4"/>
  <c r="K36" i="4"/>
  <c r="G37" i="4"/>
  <c r="I37" i="4"/>
  <c r="K37" i="4"/>
  <c r="G38" i="4"/>
  <c r="I38" i="4"/>
  <c r="K38" i="4"/>
  <c r="G39" i="4"/>
  <c r="I39" i="4"/>
  <c r="K39" i="4"/>
  <c r="G40" i="4"/>
  <c r="I40" i="4"/>
  <c r="K40" i="4"/>
  <c r="G41" i="4"/>
  <c r="I41" i="4"/>
  <c r="K41" i="4"/>
  <c r="G42" i="4"/>
  <c r="I42" i="4"/>
  <c r="K42" i="4"/>
  <c r="G43" i="4"/>
  <c r="I43" i="4"/>
  <c r="K43" i="4"/>
  <c r="G44" i="4"/>
  <c r="I44" i="4"/>
  <c r="K44" i="4"/>
  <c r="G46" i="4"/>
  <c r="I46" i="4"/>
  <c r="K46" i="4"/>
  <c r="G47" i="4"/>
  <c r="I47" i="4"/>
  <c r="K47" i="4"/>
  <c r="G48" i="4"/>
  <c r="I48" i="4"/>
  <c r="K48" i="4"/>
  <c r="G49" i="4"/>
  <c r="I49" i="4"/>
  <c r="K49" i="4"/>
  <c r="G50" i="4"/>
  <c r="I50" i="4"/>
  <c r="K50" i="4"/>
  <c r="G51" i="4"/>
  <c r="I51" i="4"/>
  <c r="K51" i="4"/>
  <c r="G52" i="4"/>
  <c r="I52" i="4"/>
  <c r="K52" i="4"/>
  <c r="G53" i="4"/>
  <c r="I53" i="4"/>
  <c r="K53" i="4"/>
  <c r="G54" i="4"/>
  <c r="I54" i="4"/>
  <c r="K54" i="4"/>
  <c r="G55" i="4"/>
  <c r="I55" i="4"/>
  <c r="K55" i="4"/>
  <c r="G56" i="4"/>
  <c r="I56" i="4"/>
  <c r="K56" i="4"/>
  <c r="K58" i="4"/>
  <c r="H16" i="4"/>
  <c r="F29" i="1"/>
  <c r="F9" i="1"/>
  <c r="F8" i="1"/>
  <c r="H8" i="1"/>
  <c r="H9" i="1"/>
  <c r="F7" i="1"/>
  <c r="H7" i="1"/>
  <c r="H29" i="1"/>
  <c r="F52" i="1"/>
  <c r="H52" i="1"/>
  <c r="J52" i="1"/>
  <c r="F53" i="1"/>
  <c r="H53" i="1"/>
  <c r="J53" i="1"/>
  <c r="F54" i="1"/>
  <c r="H54" i="1"/>
  <c r="J54" i="1"/>
  <c r="J9" i="1"/>
  <c r="J8" i="1"/>
  <c r="F19" i="1"/>
  <c r="H19" i="1"/>
  <c r="J19" i="1"/>
  <c r="F15" i="1"/>
  <c r="H15" i="1"/>
  <c r="J15" i="1"/>
  <c r="F12" i="1"/>
  <c r="H12" i="1"/>
  <c r="J12" i="1"/>
  <c r="F13" i="1"/>
  <c r="H13" i="1"/>
  <c r="J13" i="1"/>
  <c r="F14" i="1"/>
  <c r="H14" i="1"/>
  <c r="J14" i="1"/>
  <c r="F25" i="1"/>
  <c r="H25" i="1"/>
  <c r="F26" i="1"/>
  <c r="H26" i="1"/>
  <c r="F27" i="1"/>
  <c r="H27" i="1"/>
  <c r="F28" i="1"/>
  <c r="H28" i="1"/>
  <c r="F30" i="1"/>
  <c r="H30" i="1"/>
  <c r="F31" i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H40" i="1"/>
  <c r="F41" i="1"/>
  <c r="H41" i="1"/>
  <c r="F42" i="1"/>
  <c r="H42" i="1"/>
  <c r="F43" i="1"/>
  <c r="H43" i="1"/>
  <c r="F44" i="1"/>
  <c r="H44" i="1"/>
  <c r="F45" i="1"/>
  <c r="H45" i="1"/>
  <c r="F46" i="1"/>
  <c r="H46" i="1"/>
  <c r="F47" i="1"/>
  <c r="H47" i="1"/>
  <c r="F48" i="1"/>
  <c r="H48" i="1"/>
  <c r="F49" i="1"/>
  <c r="H49" i="1"/>
  <c r="F50" i="1"/>
  <c r="H50" i="1"/>
  <c r="F51" i="1"/>
  <c r="H51" i="1"/>
  <c r="F55" i="1"/>
  <c r="H55" i="1"/>
  <c r="J55" i="1"/>
  <c r="F17" i="1"/>
  <c r="H17" i="1"/>
  <c r="J17" i="1"/>
  <c r="J51" i="1"/>
  <c r="F10" i="1"/>
  <c r="H10" i="1"/>
  <c r="J10" i="1"/>
  <c r="F11" i="1"/>
  <c r="H11" i="1"/>
  <c r="J11" i="1"/>
  <c r="J25" i="1"/>
  <c r="F16" i="1"/>
  <c r="H16" i="1"/>
  <c r="J16" i="1"/>
  <c r="F18" i="1"/>
  <c r="H18" i="1"/>
  <c r="J18" i="1"/>
  <c r="F20" i="1"/>
  <c r="H20" i="1"/>
  <c r="J20" i="1"/>
  <c r="F21" i="1"/>
  <c r="H21" i="1"/>
  <c r="J21" i="1"/>
  <c r="F22" i="1"/>
  <c r="H22" i="1"/>
  <c r="J22" i="1"/>
  <c r="F23" i="1"/>
  <c r="H23" i="1"/>
  <c r="J23" i="1"/>
  <c r="F24" i="1"/>
  <c r="H24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7" i="1"/>
  <c r="J57" i="1"/>
  <c r="G16" i="1"/>
</calcChain>
</file>

<file path=xl/sharedStrings.xml><?xml version="1.0" encoding="utf-8"?>
<sst xmlns="http://schemas.openxmlformats.org/spreadsheetml/2006/main" count="3401" uniqueCount="194">
  <si>
    <t>ITEM</t>
  </si>
  <si>
    <t>DESCRIPTION</t>
  </si>
  <si>
    <t>SUPPLIER</t>
  </si>
  <si>
    <t>PHONE</t>
  </si>
  <si>
    <t>REORDER URL</t>
  </si>
  <si>
    <t>UNIT PRICE</t>
  </si>
  <si>
    <t>FREE SHIPPING?</t>
  </si>
  <si>
    <t>TOTAL</t>
  </si>
  <si>
    <t>CLICK HERE</t>
  </si>
  <si>
    <t>ACTUAL SHIPPING</t>
  </si>
  <si>
    <t>SUB TOTAL</t>
  </si>
  <si>
    <t>QTY TARGET</t>
  </si>
  <si>
    <t>QTY LIMIT</t>
  </si>
  <si>
    <t>NUMBER IN STOCK</t>
  </si>
  <si>
    <t>NO</t>
  </si>
  <si>
    <t>TODAY'S DATE:</t>
  </si>
  <si>
    <t>TYPICAL LEAD TIME</t>
  </si>
  <si>
    <t>3-5 DAYS</t>
  </si>
  <si>
    <t>2 DAYS</t>
  </si>
  <si>
    <t>AUTHORIZED SIGNATURE</t>
  </si>
  <si>
    <t>DATE:</t>
  </si>
  <si>
    <t>EMPLOYEE'S NAME:</t>
  </si>
  <si>
    <t>QTY TO ORDER TODAY</t>
  </si>
  <si>
    <t>PINK</t>
  </si>
  <si>
    <t>YELLOW</t>
  </si>
  <si>
    <t>DARK GREY</t>
  </si>
  <si>
    <t>THESE CELLS ARE AUTO CALCULATING AND YOU WILL NOT BE ABLE TO EDIT THEM</t>
  </si>
  <si>
    <t>GREEN</t>
  </si>
  <si>
    <t>THESE CELLS ARE WHAT YOU ACTUALLY EDIT ON A WEEKLY BASIS, YOU'LL SIMPLY ENTER THE QUANTITY ON HAND AND THE SHEET DOES THE REST, INCLUDING ROUNDING DOWN FOR INSTANCES OF HALF CASES, ETC - NOTICE YOU WILL HAVE TO EDIT ACTUAL SHIPPING AND MAY ENCOUNTER QUESTIONS REGARDING TAX... LET ME KNOW.</t>
  </si>
  <si>
    <t>FILL THESE OUT IN AN EXACTING MANNER… ONCE YOU ARE DONE FILLING THIS OUT FOR THE FIRST TIME, THESE WILL BE LOCKED AND WILL REQUIRE A SUPERVISOR TO EDIT PRICING, VENDOR SWITCHES, LIMITS, ETC</t>
  </si>
  <si>
    <t>CELLS LIGHT UP GREEN IF THEY REQUIRE YOU TO TAKE ACTION, I.E. PLACING AN ORDER - NOT EDITABLE</t>
  </si>
  <si>
    <t>SALES REP</t>
  </si>
  <si>
    <t>AA Batteries</t>
  </si>
  <si>
    <t>AA Duracell ProCell batteries</t>
  </si>
  <si>
    <t>3 DAYS</t>
  </si>
  <si>
    <t>Jaclyn Brady</t>
  </si>
  <si>
    <t>Bulbtronics</t>
  </si>
  <si>
    <t>800.624.2852 ext478</t>
  </si>
  <si>
    <t>PG3BLACK</t>
  </si>
  <si>
    <t>Blount Floyd</t>
  </si>
  <si>
    <t>Tour Supply</t>
  </si>
  <si>
    <t>3" Black Gaff Tape(16 rolls per unit)</t>
  </si>
  <si>
    <t>212.229.9560</t>
  </si>
  <si>
    <t>Black Fine Point Sharpie (12 Pack)</t>
  </si>
  <si>
    <t>1 DAY</t>
  </si>
  <si>
    <t>Silver Fine Point Sharpie (12 Pack)</t>
  </si>
  <si>
    <t>staples.com</t>
  </si>
  <si>
    <t>X13001</t>
  </si>
  <si>
    <t>BNC (F) TO RCA (M)</t>
  </si>
  <si>
    <t>cablesnmor.com</t>
  </si>
  <si>
    <t>X13002</t>
  </si>
  <si>
    <t>BNC(M) TO RCA (F)</t>
  </si>
  <si>
    <t>CAA20</t>
  </si>
  <si>
    <t>1/8" Stereo to 2 RCA (F)</t>
  </si>
  <si>
    <t>allspectrum.com</t>
  </si>
  <si>
    <t>CAA03</t>
  </si>
  <si>
    <t>1/4" (M) to XLR (M)</t>
  </si>
  <si>
    <t>AN426</t>
  </si>
  <si>
    <t>1/4" (F) to XLR (F)</t>
  </si>
  <si>
    <t>CBI</t>
  </si>
  <si>
    <t>1/4"(M) to XLR (F)</t>
  </si>
  <si>
    <t>CAA29</t>
  </si>
  <si>
    <t>Stereo 1/8"(F) to 1/4"(M)</t>
  </si>
  <si>
    <t>CAA18</t>
  </si>
  <si>
    <t>Stereo 1/8"(M) to 1/4"(F)</t>
  </si>
  <si>
    <t>CAA25</t>
  </si>
  <si>
    <t>RCA(F) to 1/4"(M)</t>
  </si>
  <si>
    <t>CAA36</t>
  </si>
  <si>
    <t>RCA(M) to 1/4"(F)</t>
  </si>
  <si>
    <t>NL4MMX</t>
  </si>
  <si>
    <t>NL4 Coupler</t>
  </si>
  <si>
    <t>X Cable</t>
  </si>
  <si>
    <t>CAA42</t>
  </si>
  <si>
    <t>RCA Barrel</t>
  </si>
  <si>
    <t>X15101</t>
  </si>
  <si>
    <t>BNC Barrel</t>
  </si>
  <si>
    <t>W51321</t>
  </si>
  <si>
    <t>RCA Y Cable - 2(M) to 1(F)</t>
  </si>
  <si>
    <t>W51331</t>
  </si>
  <si>
    <t>RCA Y Cable - 2(F) to 1 (M)</t>
  </si>
  <si>
    <t>W60006</t>
  </si>
  <si>
    <t>6' S-Video Cable</t>
  </si>
  <si>
    <t>W54006</t>
  </si>
  <si>
    <t>6' RCA Pair Cable</t>
  </si>
  <si>
    <t>Audio Technica Headphones</t>
  </si>
  <si>
    <t>NorthDeciDamp</t>
  </si>
  <si>
    <t>North Decidamp II Earplugs 200ct.</t>
  </si>
  <si>
    <t>800.346.3462</t>
  </si>
  <si>
    <t>36" No-Knott Hula Hoop (12ct.)</t>
  </si>
  <si>
    <t>SML-W5034003 36"</t>
  </si>
  <si>
    <t>800.243.9232</t>
  </si>
  <si>
    <t>YES</t>
  </si>
  <si>
    <t>[Warehouse/Ben Allison] INVENTORY SHEET / PURCHASE ORDER</t>
  </si>
  <si>
    <t>AN424</t>
  </si>
  <si>
    <t>P-ZX-1</t>
  </si>
  <si>
    <t>John Andrews</t>
  </si>
  <si>
    <t>S&amp;S Discount</t>
  </si>
  <si>
    <t>800.STAPLES</t>
  </si>
  <si>
    <t>-</t>
  </si>
  <si>
    <t>877.899.7400</t>
  </si>
  <si>
    <t>5-7 DAYS</t>
  </si>
  <si>
    <t>1-3 DAYS</t>
  </si>
  <si>
    <t>2-4 DAYS</t>
  </si>
  <si>
    <t>ATH-M30</t>
  </si>
  <si>
    <t>MDG low fog fuid</t>
  </si>
  <si>
    <t>MDG Low Fog Fog Fluid(6-2.5L pr case)</t>
  </si>
  <si>
    <t>Tyler Barkwill</t>
  </si>
  <si>
    <t>ACT Lighting</t>
  </si>
  <si>
    <t>201.996.0884</t>
  </si>
  <si>
    <t>Osram 64657 HLX (Trackspot Lamp)</t>
  </si>
  <si>
    <t>Osram HTI 150W (Chauvet 150 Lamp)</t>
  </si>
  <si>
    <t>F998-ND</t>
  </si>
  <si>
    <t>5 Amp blade fuse for Wireless LEDs</t>
  </si>
  <si>
    <t>Digi Key</t>
  </si>
  <si>
    <t>3" White Gaff Tape (16 rolls per unit)</t>
  </si>
  <si>
    <t>PG3WHITE</t>
  </si>
  <si>
    <t>HPL 575/115/X (UCF)</t>
  </si>
  <si>
    <t>OSHPL375115X</t>
  </si>
  <si>
    <t>HPL 375/115/X (UCF)</t>
  </si>
  <si>
    <t>OSHPL575X115V</t>
  </si>
  <si>
    <t>OSHPL750115XULT</t>
  </si>
  <si>
    <t>HPL 750/115/X (UCF)</t>
  </si>
  <si>
    <t>Kramer AD-GF/GF</t>
  </si>
  <si>
    <t>Neobits.com</t>
  </si>
  <si>
    <t>VGA Coupler (Qty: 10 Pack)</t>
  </si>
  <si>
    <t>Medic Battery</t>
  </si>
  <si>
    <r>
      <t xml:space="preserve"> </t>
    </r>
    <r>
      <rPr>
        <sz val="10"/>
        <rFont val="Arial"/>
      </rPr>
      <t>-</t>
    </r>
  </si>
  <si>
    <t>(800) 479-6334</t>
  </si>
  <si>
    <t>Audio Technica</t>
  </si>
  <si>
    <t>Jon</t>
  </si>
  <si>
    <t>Online Marketing</t>
  </si>
  <si>
    <t>PHILIPS 5R LAMP</t>
  </si>
  <si>
    <t>MSD PLATINUM5R</t>
  </si>
  <si>
    <t>LSER216G</t>
  </si>
  <si>
    <t>16' E-track Ratchet Strap</t>
  </si>
  <si>
    <t>Truck N Tow</t>
  </si>
  <si>
    <t>888.918.8150</t>
  </si>
  <si>
    <t>Radience Haze Fluid</t>
  </si>
  <si>
    <t>Vincent Lighting</t>
  </si>
  <si>
    <t>ZIP</t>
  </si>
  <si>
    <t>Zipties</t>
  </si>
  <si>
    <t>E-Tape (All Colors)</t>
  </si>
  <si>
    <t>Luminous 7</t>
  </si>
  <si>
    <t>Bubble Fluid</t>
  </si>
  <si>
    <t>Snow Fluid</t>
  </si>
  <si>
    <t>Deco Par Lamp (Wide)</t>
  </si>
  <si>
    <t>Deco Par Lamp (Narrow)</t>
  </si>
  <si>
    <t>AAA Batteries</t>
  </si>
  <si>
    <t>AAA Duracell ProCell Batteries</t>
  </si>
  <si>
    <t>9V Batteries</t>
  </si>
  <si>
    <t>Spike Tape; 8 rolls of Orange/Gree/Yellow</t>
  </si>
  <si>
    <t>Windex</t>
  </si>
  <si>
    <t>Saran Wrap</t>
  </si>
  <si>
    <t>PAR30 WIDE</t>
  </si>
  <si>
    <t>PAR30 NARROW</t>
  </si>
  <si>
    <t>Trash Bags (QTY of 50)</t>
  </si>
  <si>
    <t>36" No-Knott Hula Hoop</t>
  </si>
  <si>
    <t>DMX X-Cable</t>
  </si>
  <si>
    <t>10.7.2013</t>
  </si>
  <si>
    <t>Brent Motika</t>
  </si>
  <si>
    <t>Ordered?</t>
  </si>
  <si>
    <t>x</t>
  </si>
  <si>
    <t>Ben Allison</t>
  </si>
  <si>
    <t>DS40 4x6</t>
  </si>
  <si>
    <t>Hiti 4x6</t>
  </si>
  <si>
    <t>Sony R155</t>
  </si>
  <si>
    <t>Sony R154</t>
  </si>
  <si>
    <t>Sony R204</t>
  </si>
  <si>
    <t>Sony R205</t>
  </si>
  <si>
    <t>Sony R710</t>
  </si>
  <si>
    <t>4x6 Media for DNP DS40 Printer</t>
  </si>
  <si>
    <t>4x6 Media for Hiti Printer</t>
  </si>
  <si>
    <t>4x6 Media for Sony UP-DR150 Printer</t>
  </si>
  <si>
    <t>5x7 Media for Sony UP-DR150 Printer</t>
  </si>
  <si>
    <t>4x6 Media for Sony UP-DR200 Printer</t>
  </si>
  <si>
    <t>5x7 Media for Sony UP-DR200 Printer</t>
  </si>
  <si>
    <t>8x10 Media for Sony UP-DR700 Printer</t>
  </si>
  <si>
    <t>Event Photo market</t>
  </si>
  <si>
    <t>B&amp; H PhotoVideo</t>
  </si>
  <si>
    <t>Home Depot</t>
  </si>
  <si>
    <t>Uline</t>
  </si>
  <si>
    <t>1-2 Days</t>
  </si>
  <si>
    <t>P/U</t>
  </si>
  <si>
    <t>2-4 Days</t>
  </si>
  <si>
    <r>
      <t xml:space="preserve"> </t>
    </r>
    <r>
      <rPr>
        <sz val="10"/>
        <rFont val="Arial"/>
      </rPr>
      <t>-</t>
    </r>
  </si>
  <si>
    <r>
      <t xml:space="preserve"> </t>
    </r>
    <r>
      <rPr>
        <sz val="10"/>
        <rFont val="Arial"/>
      </rPr>
      <t>-</t>
    </r>
  </si>
  <si>
    <r>
      <t xml:space="preserve"> </t>
    </r>
    <r>
      <rPr>
        <sz val="10"/>
        <rFont val="Arial"/>
      </rPr>
      <t>-</t>
    </r>
  </si>
  <si>
    <r>
      <t xml:space="preserve"> </t>
    </r>
    <r>
      <rPr>
        <sz val="10"/>
        <rFont val="Arial"/>
      </rPr>
      <t>-</t>
    </r>
  </si>
  <si>
    <r>
      <t xml:space="preserve"> </t>
    </r>
    <r>
      <rPr>
        <sz val="10"/>
        <rFont val="Arial"/>
      </rPr>
      <t>-</t>
    </r>
  </si>
  <si>
    <t>Orderd?</t>
  </si>
  <si>
    <t>hold</t>
  </si>
  <si>
    <t>monoprice</t>
  </si>
  <si>
    <r>
      <t xml:space="preserve"> </t>
    </r>
    <r>
      <rPr>
        <sz val="10"/>
        <rFont val="Arial"/>
      </rPr>
      <t>-</t>
    </r>
  </si>
  <si>
    <t>done?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</si>
</sst>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sz val="10"/>
      <name val="Arial"/>
    </font>
    <font>
      <b/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name val="Arial"/>
    </font>
    <font>
      <b/>
      <sz val="10"/>
      <color indexed="9"/>
      <name val="Arial"/>
      <family val="2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1" applyFill="1" applyBorder="1" applyAlignment="1" applyProtection="1">
      <alignment horizontal="center"/>
    </xf>
    <xf numFmtId="0" fontId="8" fillId="5" borderId="0" xfId="0" applyFont="1" applyFill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3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/>
    </xf>
    <xf numFmtId="164" fontId="9" fillId="0" borderId="0" xfId="0" applyNumberFormat="1" applyFont="1" applyAlignment="1" applyProtection="1">
      <alignment horizontal="center"/>
      <protection locked="0"/>
    </xf>
    <xf numFmtId="164" fontId="9" fillId="0" borderId="0" xfId="0" applyNumberFormat="1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10" fillId="5" borderId="0" xfId="0" applyFont="1" applyFill="1" applyAlignment="1" applyProtection="1">
      <alignment horizontal="center" vertical="center" wrapText="1"/>
      <protection locked="0"/>
    </xf>
    <xf numFmtId="164" fontId="10" fillId="5" borderId="0" xfId="0" applyNumberFormat="1" applyFont="1" applyFill="1" applyAlignment="1">
      <alignment horizontal="center" vertical="center" wrapText="1"/>
    </xf>
    <xf numFmtId="164" fontId="10" fillId="5" borderId="0" xfId="0" applyNumberFormat="1" applyFont="1" applyFill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/>
    </xf>
    <xf numFmtId="0" fontId="9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4" fillId="4" borderId="1" xfId="0" applyFont="1" applyFill="1" applyBorder="1" applyAlignment="1">
      <alignment horizontal="center" wrapText="1"/>
    </xf>
    <xf numFmtId="164" fontId="9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164" fontId="4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4" borderId="1" xfId="0" applyNumberFormat="1" applyFont="1" applyFill="1" applyBorder="1" applyAlignment="1" applyProtection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2" borderId="0" xfId="0" applyFont="1" applyFill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1" xfId="0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Fill="1" applyBorder="1"/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 wrapText="1"/>
      <protection locked="0"/>
    </xf>
  </cellXfs>
  <cellStyles count="23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Hyperlink" xfId="1" builtinId="8"/>
    <cellStyle name="Normal" xfId="0" builtinId="0"/>
  </cellStyles>
  <dxfs count="41"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allspectrum.com/" TargetMode="External"/><Relationship Id="rId20" Type="http://schemas.openxmlformats.org/officeDocument/2006/relationships/hyperlink" Target="http://www.bulbtronics.com/" TargetMode="External"/><Relationship Id="rId21" Type="http://schemas.openxmlformats.org/officeDocument/2006/relationships/hyperlink" Target="http://www.bulbtronics.com/" TargetMode="External"/><Relationship Id="rId22" Type="http://schemas.openxmlformats.org/officeDocument/2006/relationships/hyperlink" Target="http://www.toursupply.com/product-p/pg3.htm?1=1&amp;CartID=0" TargetMode="External"/><Relationship Id="rId23" Type="http://schemas.openxmlformats.org/officeDocument/2006/relationships/hyperlink" Target="http://www.bulbtronics.com/Search-The-Warehouse/ProductDetail.aspx?sid=0002042&amp;pid=OSHPL575X115V&amp;Source=SearchResults" TargetMode="External"/><Relationship Id="rId24" Type="http://schemas.openxmlformats.org/officeDocument/2006/relationships/hyperlink" Target="http://www.bulbtronics.com/Search-The-Warehouse/ProductDetail.aspx?sid=0002036&amp;pid=OSHPL375115X&amp;Source=SearchResults" TargetMode="External"/><Relationship Id="rId25" Type="http://schemas.openxmlformats.org/officeDocument/2006/relationships/hyperlink" Target="http://www.bulbtronics.com/Search-The-Warehouse/ProductDetail.aspx?sid=0030408&amp;pid=OSHPL750115XULT&amp;Source=SearchResults" TargetMode="External"/><Relationship Id="rId26" Type="http://schemas.openxmlformats.org/officeDocument/2006/relationships/hyperlink" Target="http://www.neobits.com/kramer_electronics_ad_gf_gf_15_pin_hd_f_f_gender_p1377951.html?atc=gbp&amp;gclid=CPnZ8fqakbgCFYhAMgodjXYA2Q" TargetMode="External"/><Relationship Id="rId27" Type="http://schemas.openxmlformats.org/officeDocument/2006/relationships/hyperlink" Target="http://www.truckntow.com/" TargetMode="External"/><Relationship Id="rId28" Type="http://schemas.openxmlformats.org/officeDocument/2006/relationships/hyperlink" Target="http://www.toursupply.com/" TargetMode="External"/><Relationship Id="rId10" Type="http://schemas.openxmlformats.org/officeDocument/2006/relationships/hyperlink" Target="http://www.allspectrum.com/" TargetMode="External"/><Relationship Id="rId11" Type="http://schemas.openxmlformats.org/officeDocument/2006/relationships/hyperlink" Target="http://www.allspectrum.com/" TargetMode="External"/><Relationship Id="rId12" Type="http://schemas.openxmlformats.org/officeDocument/2006/relationships/hyperlink" Target="http://www.allspectrum.com/" TargetMode="External"/><Relationship Id="rId13" Type="http://schemas.openxmlformats.org/officeDocument/2006/relationships/hyperlink" Target="http://www.cbicables.com/" TargetMode="External"/><Relationship Id="rId14" Type="http://schemas.openxmlformats.org/officeDocument/2006/relationships/hyperlink" Target="http://www.cbicables.com/" TargetMode="External"/><Relationship Id="rId15" Type="http://schemas.openxmlformats.org/officeDocument/2006/relationships/hyperlink" Target="http://www.cbicables.com/" TargetMode="External"/><Relationship Id="rId16" Type="http://schemas.openxmlformats.org/officeDocument/2006/relationships/hyperlink" Target="http://www.aasound.com/" TargetMode="External"/><Relationship Id="rId17" Type="http://schemas.openxmlformats.org/officeDocument/2006/relationships/hyperlink" Target="http://www.ssww.com/" TargetMode="External"/><Relationship Id="rId18" Type="http://schemas.openxmlformats.org/officeDocument/2006/relationships/hyperlink" Target="http://www.actlighting.com/" TargetMode="External"/><Relationship Id="rId19" Type="http://schemas.openxmlformats.org/officeDocument/2006/relationships/hyperlink" Target="http://www.bulbtronics.com/" TargetMode="External"/><Relationship Id="rId1" Type="http://schemas.openxmlformats.org/officeDocument/2006/relationships/hyperlink" Target="http://www.medicbatteries.com/energizer-duracell-ultralife-alkaline-lithium-coin-batteries/" TargetMode="External"/><Relationship Id="rId2" Type="http://schemas.openxmlformats.org/officeDocument/2006/relationships/hyperlink" Target="http://www.toursupply.com/" TargetMode="External"/><Relationship Id="rId3" Type="http://schemas.openxmlformats.org/officeDocument/2006/relationships/hyperlink" Target="http://www.staples.com/" TargetMode="External"/><Relationship Id="rId4" Type="http://schemas.openxmlformats.org/officeDocument/2006/relationships/hyperlink" Target="http://www.staples.com/" TargetMode="External"/><Relationship Id="rId5" Type="http://schemas.openxmlformats.org/officeDocument/2006/relationships/hyperlink" Target="http://www.toursupply.com/" TargetMode="External"/><Relationship Id="rId6" Type="http://schemas.openxmlformats.org/officeDocument/2006/relationships/hyperlink" Target="http://www.cablesnmor.com/" TargetMode="External"/><Relationship Id="rId7" Type="http://schemas.openxmlformats.org/officeDocument/2006/relationships/hyperlink" Target="http://www.cablesnmor.com/" TargetMode="External"/><Relationship Id="rId8" Type="http://schemas.openxmlformats.org/officeDocument/2006/relationships/hyperlink" Target="http://www.cablesnmor.com/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://www.allspectrum.com/" TargetMode="External"/><Relationship Id="rId20" Type="http://schemas.openxmlformats.org/officeDocument/2006/relationships/hyperlink" Target="http://www.bulbtronics.com/" TargetMode="External"/><Relationship Id="rId21" Type="http://schemas.openxmlformats.org/officeDocument/2006/relationships/hyperlink" Target="http://www.bulbtronics.com/" TargetMode="External"/><Relationship Id="rId22" Type="http://schemas.openxmlformats.org/officeDocument/2006/relationships/hyperlink" Target="http://www.digikey.com/" TargetMode="External"/><Relationship Id="rId23" Type="http://schemas.openxmlformats.org/officeDocument/2006/relationships/hyperlink" Target="http://www.toursupply.com/product-p/pg3.htm?1=1&amp;CartID=0" TargetMode="External"/><Relationship Id="rId24" Type="http://schemas.openxmlformats.org/officeDocument/2006/relationships/hyperlink" Target="http://www.bulbtronics.com/Search-The-Warehouse/ProductDetail.aspx?sid=0002042&amp;pid=OSHPL575X115V&amp;Source=SearchResults" TargetMode="External"/><Relationship Id="rId25" Type="http://schemas.openxmlformats.org/officeDocument/2006/relationships/hyperlink" Target="http://www.bulbtronics.com/Search-The-Warehouse/ProductDetail.aspx?sid=0002036&amp;pid=OSHPL375115X&amp;Source=SearchResults" TargetMode="External"/><Relationship Id="rId26" Type="http://schemas.openxmlformats.org/officeDocument/2006/relationships/hyperlink" Target="http://www.bulbtronics.com/Search-The-Warehouse/ProductDetail.aspx?sid=0030408&amp;pid=OSHPL750115XULT&amp;Source=SearchResults" TargetMode="External"/><Relationship Id="rId27" Type="http://schemas.openxmlformats.org/officeDocument/2006/relationships/hyperlink" Target="http://www.monoprice.com/Product?c_id=104&amp;cp_id=10416&amp;cs_id=1041602&amp;p_id=1191&amp;seq=1&amp;format=2" TargetMode="External"/><Relationship Id="rId28" Type="http://schemas.openxmlformats.org/officeDocument/2006/relationships/hyperlink" Target="http://www.truckntow.com/" TargetMode="External"/><Relationship Id="rId10" Type="http://schemas.openxmlformats.org/officeDocument/2006/relationships/hyperlink" Target="http://www.allspectrum.com/" TargetMode="External"/><Relationship Id="rId11" Type="http://schemas.openxmlformats.org/officeDocument/2006/relationships/hyperlink" Target="http://www.allspectrum.com/" TargetMode="External"/><Relationship Id="rId12" Type="http://schemas.openxmlformats.org/officeDocument/2006/relationships/hyperlink" Target="http://www.allspectrum.com/" TargetMode="External"/><Relationship Id="rId13" Type="http://schemas.openxmlformats.org/officeDocument/2006/relationships/hyperlink" Target="http://www.cbicables.com/" TargetMode="External"/><Relationship Id="rId14" Type="http://schemas.openxmlformats.org/officeDocument/2006/relationships/hyperlink" Target="http://www.cbicables.com/" TargetMode="External"/><Relationship Id="rId15" Type="http://schemas.openxmlformats.org/officeDocument/2006/relationships/hyperlink" Target="http://www.cbicables.com/" TargetMode="External"/><Relationship Id="rId16" Type="http://schemas.openxmlformats.org/officeDocument/2006/relationships/hyperlink" Target="http://www.aasound.com/" TargetMode="External"/><Relationship Id="rId17" Type="http://schemas.openxmlformats.org/officeDocument/2006/relationships/hyperlink" Target="http://www.ssww.com/" TargetMode="External"/><Relationship Id="rId18" Type="http://schemas.openxmlformats.org/officeDocument/2006/relationships/hyperlink" Target="http://www.actlighting.com/" TargetMode="External"/><Relationship Id="rId19" Type="http://schemas.openxmlformats.org/officeDocument/2006/relationships/hyperlink" Target="http://www.bulbtronics.com/" TargetMode="External"/><Relationship Id="rId1" Type="http://schemas.openxmlformats.org/officeDocument/2006/relationships/hyperlink" Target="http://www.medicbatteries.com/energizer-duracell-ultralife-alkaline-lithium-coin-batteries/" TargetMode="External"/><Relationship Id="rId2" Type="http://schemas.openxmlformats.org/officeDocument/2006/relationships/hyperlink" Target="http://www.toursupply.com/" TargetMode="External"/><Relationship Id="rId3" Type="http://schemas.openxmlformats.org/officeDocument/2006/relationships/hyperlink" Target="http://www.staples.com/" TargetMode="External"/><Relationship Id="rId4" Type="http://schemas.openxmlformats.org/officeDocument/2006/relationships/hyperlink" Target="http://www.staples.com/" TargetMode="External"/><Relationship Id="rId5" Type="http://schemas.openxmlformats.org/officeDocument/2006/relationships/hyperlink" Target="http://www.toursupply.com/" TargetMode="External"/><Relationship Id="rId6" Type="http://schemas.openxmlformats.org/officeDocument/2006/relationships/hyperlink" Target="http://www.cablesnmor.com/" TargetMode="External"/><Relationship Id="rId7" Type="http://schemas.openxmlformats.org/officeDocument/2006/relationships/hyperlink" Target="http://www.cablesnmor.com/" TargetMode="External"/><Relationship Id="rId8" Type="http://schemas.openxmlformats.org/officeDocument/2006/relationships/hyperlink" Target="http://www.cablesnmor.com/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://www.allspectrum.com/" TargetMode="External"/><Relationship Id="rId20" Type="http://schemas.openxmlformats.org/officeDocument/2006/relationships/hyperlink" Target="http://www.bulbtronics.com/" TargetMode="External"/><Relationship Id="rId21" Type="http://schemas.openxmlformats.org/officeDocument/2006/relationships/hyperlink" Target="http://www.bulbtronics.com/" TargetMode="External"/><Relationship Id="rId22" Type="http://schemas.openxmlformats.org/officeDocument/2006/relationships/hyperlink" Target="http://www.digikey.com/" TargetMode="External"/><Relationship Id="rId23" Type="http://schemas.openxmlformats.org/officeDocument/2006/relationships/hyperlink" Target="http://www.toursupply.com/product-p/pg3.htm?1=1&amp;CartID=0" TargetMode="External"/><Relationship Id="rId24" Type="http://schemas.openxmlformats.org/officeDocument/2006/relationships/hyperlink" Target="http://www.bulbtronics.com/Search-The-Warehouse/ProductDetail.aspx?sid=0002042&amp;pid=OSHPL575X115V&amp;Source=SearchResults" TargetMode="External"/><Relationship Id="rId25" Type="http://schemas.openxmlformats.org/officeDocument/2006/relationships/hyperlink" Target="http://www.bulbtronics.com/Search-The-Warehouse/ProductDetail.aspx?sid=0002036&amp;pid=OSHPL375115X&amp;Source=SearchResults" TargetMode="External"/><Relationship Id="rId26" Type="http://schemas.openxmlformats.org/officeDocument/2006/relationships/hyperlink" Target="http://www.bulbtronics.com/Search-The-Warehouse/ProductDetail.aspx?sid=0030408&amp;pid=OSHPL750115XULT&amp;Source=SearchResults" TargetMode="External"/><Relationship Id="rId27" Type="http://schemas.openxmlformats.org/officeDocument/2006/relationships/hyperlink" Target="http://www.neobits.com/kramer_electronics_ad_gf_gf_15_pin_hd_f_f_gender_p1377951.html?atc=gbp&amp;gclid=CPnZ8fqakbgCFYhAMgodjXYA2Q" TargetMode="External"/><Relationship Id="rId28" Type="http://schemas.openxmlformats.org/officeDocument/2006/relationships/hyperlink" Target="http://www.truckntow.com/" TargetMode="External"/><Relationship Id="rId10" Type="http://schemas.openxmlformats.org/officeDocument/2006/relationships/hyperlink" Target="http://www.allspectrum.com/" TargetMode="External"/><Relationship Id="rId11" Type="http://schemas.openxmlformats.org/officeDocument/2006/relationships/hyperlink" Target="http://www.allspectrum.com/" TargetMode="External"/><Relationship Id="rId12" Type="http://schemas.openxmlformats.org/officeDocument/2006/relationships/hyperlink" Target="http://www.allspectrum.com/" TargetMode="External"/><Relationship Id="rId13" Type="http://schemas.openxmlformats.org/officeDocument/2006/relationships/hyperlink" Target="http://www.cbicables.com/" TargetMode="External"/><Relationship Id="rId14" Type="http://schemas.openxmlformats.org/officeDocument/2006/relationships/hyperlink" Target="http://www.cbicables.com/" TargetMode="External"/><Relationship Id="rId15" Type="http://schemas.openxmlformats.org/officeDocument/2006/relationships/hyperlink" Target="http://www.cbicables.com/" TargetMode="External"/><Relationship Id="rId16" Type="http://schemas.openxmlformats.org/officeDocument/2006/relationships/hyperlink" Target="http://www.aasound.com/" TargetMode="External"/><Relationship Id="rId17" Type="http://schemas.openxmlformats.org/officeDocument/2006/relationships/hyperlink" Target="http://www.ssww.com/" TargetMode="External"/><Relationship Id="rId18" Type="http://schemas.openxmlformats.org/officeDocument/2006/relationships/hyperlink" Target="http://www.actlighting.com/" TargetMode="External"/><Relationship Id="rId19" Type="http://schemas.openxmlformats.org/officeDocument/2006/relationships/hyperlink" Target="http://www.bulbtronics.com/" TargetMode="External"/><Relationship Id="rId1" Type="http://schemas.openxmlformats.org/officeDocument/2006/relationships/hyperlink" Target="http://www.medicbatteries.com/energizer-duracell-ultralife-alkaline-lithium-coin-batteries/" TargetMode="External"/><Relationship Id="rId2" Type="http://schemas.openxmlformats.org/officeDocument/2006/relationships/hyperlink" Target="http://www.toursupply.com/" TargetMode="External"/><Relationship Id="rId3" Type="http://schemas.openxmlformats.org/officeDocument/2006/relationships/hyperlink" Target="http://www.staples.com/" TargetMode="External"/><Relationship Id="rId4" Type="http://schemas.openxmlformats.org/officeDocument/2006/relationships/hyperlink" Target="http://www.staples.com/" TargetMode="External"/><Relationship Id="rId5" Type="http://schemas.openxmlformats.org/officeDocument/2006/relationships/hyperlink" Target="http://www.toursupply.com/" TargetMode="External"/><Relationship Id="rId6" Type="http://schemas.openxmlformats.org/officeDocument/2006/relationships/hyperlink" Target="http://www.cablesnmor.com/" TargetMode="External"/><Relationship Id="rId7" Type="http://schemas.openxmlformats.org/officeDocument/2006/relationships/hyperlink" Target="http://www.cablesnmor.com/" TargetMode="External"/><Relationship Id="rId8" Type="http://schemas.openxmlformats.org/officeDocument/2006/relationships/hyperlink" Target="http://www.cablesnmor.com/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http://www.allspectrum.com/" TargetMode="External"/><Relationship Id="rId20" Type="http://schemas.openxmlformats.org/officeDocument/2006/relationships/hyperlink" Target="http://www.bulbtronics.com/" TargetMode="External"/><Relationship Id="rId21" Type="http://schemas.openxmlformats.org/officeDocument/2006/relationships/hyperlink" Target="http://www.bulbtronics.com/" TargetMode="External"/><Relationship Id="rId22" Type="http://schemas.openxmlformats.org/officeDocument/2006/relationships/hyperlink" Target="http://www.digikey.com/" TargetMode="External"/><Relationship Id="rId23" Type="http://schemas.openxmlformats.org/officeDocument/2006/relationships/hyperlink" Target="http://www.toursupply.com/product-p/pg3.htm?1=1&amp;CartID=0" TargetMode="External"/><Relationship Id="rId24" Type="http://schemas.openxmlformats.org/officeDocument/2006/relationships/hyperlink" Target="http://www.bulbtronics.com/Search-The-Warehouse/ProductDetail.aspx?sid=0002042&amp;pid=OSHPL575X115V&amp;Source=SearchResults" TargetMode="External"/><Relationship Id="rId25" Type="http://schemas.openxmlformats.org/officeDocument/2006/relationships/hyperlink" Target="http://www.bulbtronics.com/Search-The-Warehouse/ProductDetail.aspx?sid=0002036&amp;pid=OSHPL375115X&amp;Source=SearchResults" TargetMode="External"/><Relationship Id="rId26" Type="http://schemas.openxmlformats.org/officeDocument/2006/relationships/hyperlink" Target="http://www.bulbtronics.com/Search-The-Warehouse/ProductDetail.aspx?sid=0030408&amp;pid=OSHPL750115XULT&amp;Source=SearchResults" TargetMode="External"/><Relationship Id="rId27" Type="http://schemas.openxmlformats.org/officeDocument/2006/relationships/hyperlink" Target="http://www.neobits.com/kramer_electronics_ad_gf_gf_15_pin_hd_f_f_gender_p1377951.html?atc=gbp&amp;gclid=CPnZ8fqakbgCFYhAMgodjXYA2Q" TargetMode="External"/><Relationship Id="rId28" Type="http://schemas.openxmlformats.org/officeDocument/2006/relationships/hyperlink" Target="http://www.truckntow.com/" TargetMode="External"/><Relationship Id="rId10" Type="http://schemas.openxmlformats.org/officeDocument/2006/relationships/hyperlink" Target="http://www.allspectrum.com/" TargetMode="External"/><Relationship Id="rId11" Type="http://schemas.openxmlformats.org/officeDocument/2006/relationships/hyperlink" Target="http://www.allspectrum.com/" TargetMode="External"/><Relationship Id="rId12" Type="http://schemas.openxmlformats.org/officeDocument/2006/relationships/hyperlink" Target="http://www.allspectrum.com/" TargetMode="External"/><Relationship Id="rId13" Type="http://schemas.openxmlformats.org/officeDocument/2006/relationships/hyperlink" Target="http://www.cbicables.com/" TargetMode="External"/><Relationship Id="rId14" Type="http://schemas.openxmlformats.org/officeDocument/2006/relationships/hyperlink" Target="http://www.cbicables.com/" TargetMode="External"/><Relationship Id="rId15" Type="http://schemas.openxmlformats.org/officeDocument/2006/relationships/hyperlink" Target="http://www.cbicables.com/" TargetMode="External"/><Relationship Id="rId16" Type="http://schemas.openxmlformats.org/officeDocument/2006/relationships/hyperlink" Target="http://www.aasound.com/" TargetMode="External"/><Relationship Id="rId17" Type="http://schemas.openxmlformats.org/officeDocument/2006/relationships/hyperlink" Target="http://www.ssww.com/" TargetMode="External"/><Relationship Id="rId18" Type="http://schemas.openxmlformats.org/officeDocument/2006/relationships/hyperlink" Target="http://www.actlighting.com/" TargetMode="External"/><Relationship Id="rId19" Type="http://schemas.openxmlformats.org/officeDocument/2006/relationships/hyperlink" Target="http://www.bulbtronics.com/" TargetMode="External"/><Relationship Id="rId1" Type="http://schemas.openxmlformats.org/officeDocument/2006/relationships/hyperlink" Target="http://www.medicbatteries.com/energizer-duracell-ultralife-alkaline-lithium-coin-batteries/" TargetMode="External"/><Relationship Id="rId2" Type="http://schemas.openxmlformats.org/officeDocument/2006/relationships/hyperlink" Target="http://www.toursupply.com/" TargetMode="External"/><Relationship Id="rId3" Type="http://schemas.openxmlformats.org/officeDocument/2006/relationships/hyperlink" Target="http://www.staples.com/" TargetMode="External"/><Relationship Id="rId4" Type="http://schemas.openxmlformats.org/officeDocument/2006/relationships/hyperlink" Target="http://www.staples.com/" TargetMode="External"/><Relationship Id="rId5" Type="http://schemas.openxmlformats.org/officeDocument/2006/relationships/hyperlink" Target="http://www.toursupply.com/" TargetMode="External"/><Relationship Id="rId6" Type="http://schemas.openxmlformats.org/officeDocument/2006/relationships/hyperlink" Target="http://www.cablesnmor.com/" TargetMode="External"/><Relationship Id="rId7" Type="http://schemas.openxmlformats.org/officeDocument/2006/relationships/hyperlink" Target="http://www.cablesnmor.com/" TargetMode="External"/><Relationship Id="rId8" Type="http://schemas.openxmlformats.org/officeDocument/2006/relationships/hyperlink" Target="http://www.cablesnmor.com/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http://www.allspectrum.com/" TargetMode="External"/><Relationship Id="rId20" Type="http://schemas.openxmlformats.org/officeDocument/2006/relationships/hyperlink" Target="http://www.bulbtronics.com/" TargetMode="External"/><Relationship Id="rId21" Type="http://schemas.openxmlformats.org/officeDocument/2006/relationships/hyperlink" Target="http://www.bulbtronics.com/" TargetMode="External"/><Relationship Id="rId22" Type="http://schemas.openxmlformats.org/officeDocument/2006/relationships/hyperlink" Target="http://www.toursupply.com/product-p/pg3.htm?1=1&amp;CartID=0" TargetMode="External"/><Relationship Id="rId23" Type="http://schemas.openxmlformats.org/officeDocument/2006/relationships/hyperlink" Target="http://www.bulbtronics.com/Search-The-Warehouse/ProductDetail.aspx?sid=0002042&amp;pid=OSHPL575X115V&amp;Source=SearchResults" TargetMode="External"/><Relationship Id="rId24" Type="http://schemas.openxmlformats.org/officeDocument/2006/relationships/hyperlink" Target="http://www.bulbtronics.com/Search-The-Warehouse/ProductDetail.aspx?sid=0002036&amp;pid=OSHPL375115X&amp;Source=SearchResults" TargetMode="External"/><Relationship Id="rId25" Type="http://schemas.openxmlformats.org/officeDocument/2006/relationships/hyperlink" Target="http://www.bulbtronics.com/Search-The-Warehouse/ProductDetail.aspx?sid=0030408&amp;pid=OSHPL750115XULT&amp;Source=SearchResults" TargetMode="External"/><Relationship Id="rId26" Type="http://schemas.openxmlformats.org/officeDocument/2006/relationships/hyperlink" Target="http://www.neobits.com/kramer_electronics_ad_gf_gf_15_pin_hd_f_f_gender_p1377951.html?atc=gbp&amp;gclid=CPnZ8fqakbgCFYhAMgodjXYA2Q" TargetMode="External"/><Relationship Id="rId27" Type="http://schemas.openxmlformats.org/officeDocument/2006/relationships/hyperlink" Target="http://www.truckntow.com/" TargetMode="External"/><Relationship Id="rId10" Type="http://schemas.openxmlformats.org/officeDocument/2006/relationships/hyperlink" Target="http://www.allspectrum.com/" TargetMode="External"/><Relationship Id="rId11" Type="http://schemas.openxmlformats.org/officeDocument/2006/relationships/hyperlink" Target="http://www.allspectrum.com/" TargetMode="External"/><Relationship Id="rId12" Type="http://schemas.openxmlformats.org/officeDocument/2006/relationships/hyperlink" Target="http://www.allspectrum.com/" TargetMode="External"/><Relationship Id="rId13" Type="http://schemas.openxmlformats.org/officeDocument/2006/relationships/hyperlink" Target="http://www.cbicables.com/" TargetMode="External"/><Relationship Id="rId14" Type="http://schemas.openxmlformats.org/officeDocument/2006/relationships/hyperlink" Target="http://www.cbicables.com/" TargetMode="External"/><Relationship Id="rId15" Type="http://schemas.openxmlformats.org/officeDocument/2006/relationships/hyperlink" Target="http://www.cbicables.com/" TargetMode="External"/><Relationship Id="rId16" Type="http://schemas.openxmlformats.org/officeDocument/2006/relationships/hyperlink" Target="http://www.aasound.com/" TargetMode="External"/><Relationship Id="rId17" Type="http://schemas.openxmlformats.org/officeDocument/2006/relationships/hyperlink" Target="http://www.ssww.com/" TargetMode="External"/><Relationship Id="rId18" Type="http://schemas.openxmlformats.org/officeDocument/2006/relationships/hyperlink" Target="http://www.actlighting.com/" TargetMode="External"/><Relationship Id="rId19" Type="http://schemas.openxmlformats.org/officeDocument/2006/relationships/hyperlink" Target="http://www.bulbtronics.com/" TargetMode="External"/><Relationship Id="rId1" Type="http://schemas.openxmlformats.org/officeDocument/2006/relationships/hyperlink" Target="http://www.medicbatteries.com/energizer-duracell-ultralife-alkaline-lithium-coin-batteries/" TargetMode="External"/><Relationship Id="rId2" Type="http://schemas.openxmlformats.org/officeDocument/2006/relationships/hyperlink" Target="http://www.toursupply.com/" TargetMode="External"/><Relationship Id="rId3" Type="http://schemas.openxmlformats.org/officeDocument/2006/relationships/hyperlink" Target="http://www.staples.com/" TargetMode="External"/><Relationship Id="rId4" Type="http://schemas.openxmlformats.org/officeDocument/2006/relationships/hyperlink" Target="http://www.staples.com/" TargetMode="External"/><Relationship Id="rId5" Type="http://schemas.openxmlformats.org/officeDocument/2006/relationships/hyperlink" Target="http://www.toursupply.com/" TargetMode="External"/><Relationship Id="rId6" Type="http://schemas.openxmlformats.org/officeDocument/2006/relationships/hyperlink" Target="http://www.cablesnmor.com/" TargetMode="External"/><Relationship Id="rId7" Type="http://schemas.openxmlformats.org/officeDocument/2006/relationships/hyperlink" Target="http://www.cablesnmor.com/" TargetMode="External"/><Relationship Id="rId8" Type="http://schemas.openxmlformats.org/officeDocument/2006/relationships/hyperlink" Target="http://www.cablesnmor.com/" TargetMode="Externa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://www.allspectrum.com/" TargetMode="External"/><Relationship Id="rId20" Type="http://schemas.openxmlformats.org/officeDocument/2006/relationships/hyperlink" Target="http://www.bulbtronics.com/" TargetMode="External"/><Relationship Id="rId21" Type="http://schemas.openxmlformats.org/officeDocument/2006/relationships/hyperlink" Target="http://www.bulbtronics.com/" TargetMode="External"/><Relationship Id="rId22" Type="http://schemas.openxmlformats.org/officeDocument/2006/relationships/hyperlink" Target="http://www.toursupply.com/product-p/pg3.htm?1=1&amp;CartID=0" TargetMode="External"/><Relationship Id="rId23" Type="http://schemas.openxmlformats.org/officeDocument/2006/relationships/hyperlink" Target="http://www.bulbtronics.com/Search-The-Warehouse/ProductDetail.aspx?sid=0002042&amp;pid=OSHPL575X115V&amp;Source=SearchResults" TargetMode="External"/><Relationship Id="rId24" Type="http://schemas.openxmlformats.org/officeDocument/2006/relationships/hyperlink" Target="http://www.bulbtronics.com/Search-The-Warehouse/ProductDetail.aspx?sid=0002036&amp;pid=OSHPL375115X&amp;Source=SearchResults" TargetMode="External"/><Relationship Id="rId25" Type="http://schemas.openxmlformats.org/officeDocument/2006/relationships/hyperlink" Target="http://www.bulbtronics.com/Search-The-Warehouse/ProductDetail.aspx?sid=0030408&amp;pid=OSHPL750115XULT&amp;Source=SearchResults" TargetMode="External"/><Relationship Id="rId26" Type="http://schemas.openxmlformats.org/officeDocument/2006/relationships/hyperlink" Target="http://www.neobits.com/kramer_electronics_ad_gf_gf_15_pin_hd_f_f_gender_p1377951.html?atc=gbp&amp;gclid=CPnZ8fqakbgCFYhAMgodjXYA2Q" TargetMode="External"/><Relationship Id="rId27" Type="http://schemas.openxmlformats.org/officeDocument/2006/relationships/hyperlink" Target="http://www.truckntow.com/" TargetMode="External"/><Relationship Id="rId10" Type="http://schemas.openxmlformats.org/officeDocument/2006/relationships/hyperlink" Target="http://www.allspectrum.com/" TargetMode="External"/><Relationship Id="rId11" Type="http://schemas.openxmlformats.org/officeDocument/2006/relationships/hyperlink" Target="http://www.allspectrum.com/" TargetMode="External"/><Relationship Id="rId12" Type="http://schemas.openxmlformats.org/officeDocument/2006/relationships/hyperlink" Target="http://www.allspectrum.com/" TargetMode="External"/><Relationship Id="rId13" Type="http://schemas.openxmlformats.org/officeDocument/2006/relationships/hyperlink" Target="http://www.cbicables.com/" TargetMode="External"/><Relationship Id="rId14" Type="http://schemas.openxmlformats.org/officeDocument/2006/relationships/hyperlink" Target="http://www.cbicables.com/" TargetMode="External"/><Relationship Id="rId15" Type="http://schemas.openxmlformats.org/officeDocument/2006/relationships/hyperlink" Target="http://www.cbicables.com/" TargetMode="External"/><Relationship Id="rId16" Type="http://schemas.openxmlformats.org/officeDocument/2006/relationships/hyperlink" Target="http://www.aasound.com/" TargetMode="External"/><Relationship Id="rId17" Type="http://schemas.openxmlformats.org/officeDocument/2006/relationships/hyperlink" Target="http://www.ssww.com/" TargetMode="External"/><Relationship Id="rId18" Type="http://schemas.openxmlformats.org/officeDocument/2006/relationships/hyperlink" Target="http://www.actlighting.com/" TargetMode="External"/><Relationship Id="rId19" Type="http://schemas.openxmlformats.org/officeDocument/2006/relationships/hyperlink" Target="http://www.bulbtronics.com/" TargetMode="External"/><Relationship Id="rId1" Type="http://schemas.openxmlformats.org/officeDocument/2006/relationships/hyperlink" Target="http://www.medicbatteries.com/energizer-duracell-ultralife-alkaline-lithium-coin-batteries/" TargetMode="External"/><Relationship Id="rId2" Type="http://schemas.openxmlformats.org/officeDocument/2006/relationships/hyperlink" Target="http://www.toursupply.com/" TargetMode="External"/><Relationship Id="rId3" Type="http://schemas.openxmlformats.org/officeDocument/2006/relationships/hyperlink" Target="http://www.staples.com/" TargetMode="External"/><Relationship Id="rId4" Type="http://schemas.openxmlformats.org/officeDocument/2006/relationships/hyperlink" Target="http://www.staples.com/" TargetMode="External"/><Relationship Id="rId5" Type="http://schemas.openxmlformats.org/officeDocument/2006/relationships/hyperlink" Target="http://www.toursupply.com/" TargetMode="External"/><Relationship Id="rId6" Type="http://schemas.openxmlformats.org/officeDocument/2006/relationships/hyperlink" Target="http://www.cablesnmor.com/" TargetMode="External"/><Relationship Id="rId7" Type="http://schemas.openxmlformats.org/officeDocument/2006/relationships/hyperlink" Target="http://www.cablesnmor.com/" TargetMode="External"/><Relationship Id="rId8" Type="http://schemas.openxmlformats.org/officeDocument/2006/relationships/hyperlink" Target="http://www.cablesnmor.com/" TargetMode="External"/></Relationships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hyperlink" Target="http://www.allspectrum.com/" TargetMode="External"/><Relationship Id="rId20" Type="http://schemas.openxmlformats.org/officeDocument/2006/relationships/hyperlink" Target="http://www.bulbtronics.com/" TargetMode="External"/><Relationship Id="rId21" Type="http://schemas.openxmlformats.org/officeDocument/2006/relationships/hyperlink" Target="http://www.bulbtronics.com/" TargetMode="External"/><Relationship Id="rId22" Type="http://schemas.openxmlformats.org/officeDocument/2006/relationships/hyperlink" Target="http://www.digikey.com/" TargetMode="External"/><Relationship Id="rId23" Type="http://schemas.openxmlformats.org/officeDocument/2006/relationships/hyperlink" Target="http://www.toursupply.com/product-p/pg3.htm?1=1&amp;CartID=0" TargetMode="External"/><Relationship Id="rId24" Type="http://schemas.openxmlformats.org/officeDocument/2006/relationships/hyperlink" Target="http://www.bulbtronics.com/Search-The-Warehouse/ProductDetail.aspx?sid=0002042&amp;pid=OSHPL575X115V&amp;Source=SearchResults" TargetMode="External"/><Relationship Id="rId25" Type="http://schemas.openxmlformats.org/officeDocument/2006/relationships/hyperlink" Target="http://www.bulbtronics.com/Search-The-Warehouse/ProductDetail.aspx?sid=0002036&amp;pid=OSHPL375115X&amp;Source=SearchResults" TargetMode="External"/><Relationship Id="rId26" Type="http://schemas.openxmlformats.org/officeDocument/2006/relationships/hyperlink" Target="http://www.bulbtronics.com/Search-The-Warehouse/ProductDetail.aspx?sid=0030408&amp;pid=OSHPL750115XULT&amp;Source=SearchResults" TargetMode="External"/><Relationship Id="rId27" Type="http://schemas.openxmlformats.org/officeDocument/2006/relationships/hyperlink" Target="http://www.neobits.com/kramer_electronics_ad_gf_gf_15_pin_hd_f_f_gender_p1377951.html?atc=gbp&amp;gclid=CPnZ8fqakbgCFYhAMgodjXYA2Q" TargetMode="External"/><Relationship Id="rId28" Type="http://schemas.openxmlformats.org/officeDocument/2006/relationships/hyperlink" Target="http://www.truckntow.com/" TargetMode="External"/><Relationship Id="rId10" Type="http://schemas.openxmlformats.org/officeDocument/2006/relationships/hyperlink" Target="http://www.allspectrum.com/" TargetMode="External"/><Relationship Id="rId11" Type="http://schemas.openxmlformats.org/officeDocument/2006/relationships/hyperlink" Target="http://www.allspectrum.com/" TargetMode="External"/><Relationship Id="rId12" Type="http://schemas.openxmlformats.org/officeDocument/2006/relationships/hyperlink" Target="http://www.allspectrum.com/" TargetMode="External"/><Relationship Id="rId13" Type="http://schemas.openxmlformats.org/officeDocument/2006/relationships/hyperlink" Target="http://www.cbicables.com/" TargetMode="External"/><Relationship Id="rId14" Type="http://schemas.openxmlformats.org/officeDocument/2006/relationships/hyperlink" Target="http://www.cbicables.com/" TargetMode="External"/><Relationship Id="rId15" Type="http://schemas.openxmlformats.org/officeDocument/2006/relationships/hyperlink" Target="http://www.cbicables.com/" TargetMode="External"/><Relationship Id="rId16" Type="http://schemas.openxmlformats.org/officeDocument/2006/relationships/hyperlink" Target="http://www.aasound.com/" TargetMode="External"/><Relationship Id="rId17" Type="http://schemas.openxmlformats.org/officeDocument/2006/relationships/hyperlink" Target="http://www.ssww.com/" TargetMode="External"/><Relationship Id="rId18" Type="http://schemas.openxmlformats.org/officeDocument/2006/relationships/hyperlink" Target="http://www.actlighting.com/" TargetMode="External"/><Relationship Id="rId19" Type="http://schemas.openxmlformats.org/officeDocument/2006/relationships/hyperlink" Target="http://www.bulbtronics.com/" TargetMode="External"/><Relationship Id="rId1" Type="http://schemas.openxmlformats.org/officeDocument/2006/relationships/hyperlink" Target="http://www.medicbatteries.com/energizer-duracell-ultralife-alkaline-lithium-coin-batteries/" TargetMode="External"/><Relationship Id="rId2" Type="http://schemas.openxmlformats.org/officeDocument/2006/relationships/hyperlink" Target="http://www.toursupply.com/" TargetMode="External"/><Relationship Id="rId3" Type="http://schemas.openxmlformats.org/officeDocument/2006/relationships/hyperlink" Target="http://www.staples.com/" TargetMode="External"/><Relationship Id="rId4" Type="http://schemas.openxmlformats.org/officeDocument/2006/relationships/hyperlink" Target="http://www.staples.com/" TargetMode="External"/><Relationship Id="rId5" Type="http://schemas.openxmlformats.org/officeDocument/2006/relationships/hyperlink" Target="http://www.toursupply.com/" TargetMode="External"/><Relationship Id="rId6" Type="http://schemas.openxmlformats.org/officeDocument/2006/relationships/hyperlink" Target="http://www.cablesnmor.com/" TargetMode="External"/><Relationship Id="rId7" Type="http://schemas.openxmlformats.org/officeDocument/2006/relationships/hyperlink" Target="http://www.cablesnmor.com/" TargetMode="External"/><Relationship Id="rId8" Type="http://schemas.openxmlformats.org/officeDocument/2006/relationships/hyperlink" Target="http://www.cablesnmor.com/" TargetMode="External"/></Relationships>
</file>

<file path=xl/worksheets/_rels/sheet8.xml.rels><?xml version="1.0" encoding="UTF-8" standalone="yes"?>
<Relationships xmlns="http://schemas.openxmlformats.org/package/2006/relationships"><Relationship Id="rId9" Type="http://schemas.openxmlformats.org/officeDocument/2006/relationships/hyperlink" Target="http://www.allspectrum.com/" TargetMode="External"/><Relationship Id="rId20" Type="http://schemas.openxmlformats.org/officeDocument/2006/relationships/hyperlink" Target="http://www.bulbtronics.com/" TargetMode="External"/><Relationship Id="rId21" Type="http://schemas.openxmlformats.org/officeDocument/2006/relationships/hyperlink" Target="http://www.bulbtronics.com/" TargetMode="External"/><Relationship Id="rId22" Type="http://schemas.openxmlformats.org/officeDocument/2006/relationships/hyperlink" Target="http://www.digikey.com/" TargetMode="External"/><Relationship Id="rId23" Type="http://schemas.openxmlformats.org/officeDocument/2006/relationships/hyperlink" Target="http://www.toursupply.com/product-p/pg3.htm?1=1&amp;CartID=0" TargetMode="External"/><Relationship Id="rId24" Type="http://schemas.openxmlformats.org/officeDocument/2006/relationships/hyperlink" Target="http://www.bulbtronics.com/Search-The-Warehouse/ProductDetail.aspx?sid=0002042&amp;pid=OSHPL575X115V&amp;Source=SearchResults" TargetMode="External"/><Relationship Id="rId25" Type="http://schemas.openxmlformats.org/officeDocument/2006/relationships/hyperlink" Target="http://www.bulbtronics.com/Search-The-Warehouse/ProductDetail.aspx?sid=0002036&amp;pid=OSHPL375115X&amp;Source=SearchResults" TargetMode="External"/><Relationship Id="rId26" Type="http://schemas.openxmlformats.org/officeDocument/2006/relationships/hyperlink" Target="http://www.bulbtronics.com/Search-The-Warehouse/ProductDetail.aspx?sid=0030408&amp;pid=OSHPL750115XULT&amp;Source=SearchResults" TargetMode="External"/><Relationship Id="rId27" Type="http://schemas.openxmlformats.org/officeDocument/2006/relationships/hyperlink" Target="http://www.neobits.com/kramer_electronics_ad_gf_gf_15_pin_hd_f_f_gender_p1377951.html?atc=gbp&amp;gclid=CPnZ8fqakbgCFYhAMgodjXYA2Q" TargetMode="External"/><Relationship Id="rId28" Type="http://schemas.openxmlformats.org/officeDocument/2006/relationships/hyperlink" Target="http://www.truckntow.com/" TargetMode="External"/><Relationship Id="rId10" Type="http://schemas.openxmlformats.org/officeDocument/2006/relationships/hyperlink" Target="http://www.allspectrum.com/" TargetMode="External"/><Relationship Id="rId11" Type="http://schemas.openxmlformats.org/officeDocument/2006/relationships/hyperlink" Target="http://www.allspectrum.com/" TargetMode="External"/><Relationship Id="rId12" Type="http://schemas.openxmlformats.org/officeDocument/2006/relationships/hyperlink" Target="http://www.allspectrum.com/" TargetMode="External"/><Relationship Id="rId13" Type="http://schemas.openxmlformats.org/officeDocument/2006/relationships/hyperlink" Target="http://www.cbicables.com/" TargetMode="External"/><Relationship Id="rId14" Type="http://schemas.openxmlformats.org/officeDocument/2006/relationships/hyperlink" Target="http://www.cbicables.com/" TargetMode="External"/><Relationship Id="rId15" Type="http://schemas.openxmlformats.org/officeDocument/2006/relationships/hyperlink" Target="http://www.cbicables.com/" TargetMode="External"/><Relationship Id="rId16" Type="http://schemas.openxmlformats.org/officeDocument/2006/relationships/hyperlink" Target="http://www.aasound.com/" TargetMode="External"/><Relationship Id="rId17" Type="http://schemas.openxmlformats.org/officeDocument/2006/relationships/hyperlink" Target="http://www.ssww.com/" TargetMode="External"/><Relationship Id="rId18" Type="http://schemas.openxmlformats.org/officeDocument/2006/relationships/hyperlink" Target="http://www.actlighting.com/" TargetMode="External"/><Relationship Id="rId19" Type="http://schemas.openxmlformats.org/officeDocument/2006/relationships/hyperlink" Target="http://www.bulbtronics.com/" TargetMode="External"/><Relationship Id="rId1" Type="http://schemas.openxmlformats.org/officeDocument/2006/relationships/hyperlink" Target="http://www.medicbatteries.com/energizer-duracell-ultralife-alkaline-lithium-coin-batteries/" TargetMode="External"/><Relationship Id="rId2" Type="http://schemas.openxmlformats.org/officeDocument/2006/relationships/hyperlink" Target="http://www.toursupply.com/" TargetMode="External"/><Relationship Id="rId3" Type="http://schemas.openxmlformats.org/officeDocument/2006/relationships/hyperlink" Target="http://www.staples.com/" TargetMode="External"/><Relationship Id="rId4" Type="http://schemas.openxmlformats.org/officeDocument/2006/relationships/hyperlink" Target="http://www.staples.com/" TargetMode="External"/><Relationship Id="rId5" Type="http://schemas.openxmlformats.org/officeDocument/2006/relationships/hyperlink" Target="http://www.toursupply.com/" TargetMode="External"/><Relationship Id="rId6" Type="http://schemas.openxmlformats.org/officeDocument/2006/relationships/hyperlink" Target="http://www.cablesnmor.com/" TargetMode="External"/><Relationship Id="rId7" Type="http://schemas.openxmlformats.org/officeDocument/2006/relationships/hyperlink" Target="http://www.cablesnmor.com/" TargetMode="External"/><Relationship Id="rId8" Type="http://schemas.openxmlformats.org/officeDocument/2006/relationships/hyperlink" Target="http://www.cablesnmor.com/" TargetMode="External"/></Relationships>
</file>

<file path=xl/worksheets/_rels/sheet9.xml.rels><?xml version="1.0" encoding="UTF-8" standalone="yes"?>
<Relationships xmlns="http://schemas.openxmlformats.org/package/2006/relationships"><Relationship Id="rId9" Type="http://schemas.openxmlformats.org/officeDocument/2006/relationships/hyperlink" Target="http://www.allspectrum.com/" TargetMode="External"/><Relationship Id="rId20" Type="http://schemas.openxmlformats.org/officeDocument/2006/relationships/hyperlink" Target="http://www.bulbtronics.com/" TargetMode="External"/><Relationship Id="rId21" Type="http://schemas.openxmlformats.org/officeDocument/2006/relationships/hyperlink" Target="http://www.bulbtronics.com/" TargetMode="External"/><Relationship Id="rId22" Type="http://schemas.openxmlformats.org/officeDocument/2006/relationships/hyperlink" Target="http://www.digikey.com/" TargetMode="External"/><Relationship Id="rId23" Type="http://schemas.openxmlformats.org/officeDocument/2006/relationships/hyperlink" Target="http://www.toursupply.com/product-p/pg3.htm?1=1&amp;CartID=0" TargetMode="External"/><Relationship Id="rId24" Type="http://schemas.openxmlformats.org/officeDocument/2006/relationships/hyperlink" Target="http://www.bulbtronics.com/Search-The-Warehouse/ProductDetail.aspx?sid=0002042&amp;pid=OSHPL575X115V&amp;Source=SearchResults" TargetMode="External"/><Relationship Id="rId25" Type="http://schemas.openxmlformats.org/officeDocument/2006/relationships/hyperlink" Target="http://www.bulbtronics.com/Search-The-Warehouse/ProductDetail.aspx?sid=0002036&amp;pid=OSHPL375115X&amp;Source=SearchResults" TargetMode="External"/><Relationship Id="rId26" Type="http://schemas.openxmlformats.org/officeDocument/2006/relationships/hyperlink" Target="http://www.bulbtronics.com/Search-The-Warehouse/ProductDetail.aspx?sid=0030408&amp;pid=OSHPL750115XULT&amp;Source=SearchResults" TargetMode="External"/><Relationship Id="rId27" Type="http://schemas.openxmlformats.org/officeDocument/2006/relationships/hyperlink" Target="http://www.neobits.com/kramer_electronics_ad_gf_gf_15_pin_hd_f_f_gender_p1377951.html?atc=gbp&amp;gclid=CPnZ8fqakbgCFYhAMgodjXYA2Q" TargetMode="External"/><Relationship Id="rId28" Type="http://schemas.openxmlformats.org/officeDocument/2006/relationships/hyperlink" Target="http://www.truckntow.com/" TargetMode="External"/><Relationship Id="rId10" Type="http://schemas.openxmlformats.org/officeDocument/2006/relationships/hyperlink" Target="http://www.allspectrum.com/" TargetMode="External"/><Relationship Id="rId11" Type="http://schemas.openxmlformats.org/officeDocument/2006/relationships/hyperlink" Target="http://www.allspectrum.com/" TargetMode="External"/><Relationship Id="rId12" Type="http://schemas.openxmlformats.org/officeDocument/2006/relationships/hyperlink" Target="http://www.allspectrum.com/" TargetMode="External"/><Relationship Id="rId13" Type="http://schemas.openxmlformats.org/officeDocument/2006/relationships/hyperlink" Target="http://www.cbicables.com/" TargetMode="External"/><Relationship Id="rId14" Type="http://schemas.openxmlformats.org/officeDocument/2006/relationships/hyperlink" Target="http://www.cbicables.com/" TargetMode="External"/><Relationship Id="rId15" Type="http://schemas.openxmlformats.org/officeDocument/2006/relationships/hyperlink" Target="http://www.cbicables.com/" TargetMode="External"/><Relationship Id="rId16" Type="http://schemas.openxmlformats.org/officeDocument/2006/relationships/hyperlink" Target="http://www.aasound.com/" TargetMode="External"/><Relationship Id="rId17" Type="http://schemas.openxmlformats.org/officeDocument/2006/relationships/hyperlink" Target="http://www.ssww.com/" TargetMode="External"/><Relationship Id="rId18" Type="http://schemas.openxmlformats.org/officeDocument/2006/relationships/hyperlink" Target="http://www.actlighting.com/" TargetMode="External"/><Relationship Id="rId19" Type="http://schemas.openxmlformats.org/officeDocument/2006/relationships/hyperlink" Target="http://www.bulbtronics.com/" TargetMode="External"/><Relationship Id="rId1" Type="http://schemas.openxmlformats.org/officeDocument/2006/relationships/hyperlink" Target="http://www.medicbatteries.com/energizer-duracell-ultralife-alkaline-lithium-coin-batteries/" TargetMode="External"/><Relationship Id="rId2" Type="http://schemas.openxmlformats.org/officeDocument/2006/relationships/hyperlink" Target="http://www.toursupply.com/" TargetMode="External"/><Relationship Id="rId3" Type="http://schemas.openxmlformats.org/officeDocument/2006/relationships/hyperlink" Target="http://www.staples.com/" TargetMode="External"/><Relationship Id="rId4" Type="http://schemas.openxmlformats.org/officeDocument/2006/relationships/hyperlink" Target="http://www.staples.com/" TargetMode="External"/><Relationship Id="rId5" Type="http://schemas.openxmlformats.org/officeDocument/2006/relationships/hyperlink" Target="http://www.toursupply.com/" TargetMode="External"/><Relationship Id="rId6" Type="http://schemas.openxmlformats.org/officeDocument/2006/relationships/hyperlink" Target="http://www.cablesnmor.com/" TargetMode="External"/><Relationship Id="rId7" Type="http://schemas.openxmlformats.org/officeDocument/2006/relationships/hyperlink" Target="http://www.cablesnmor.com/" TargetMode="External"/><Relationship Id="rId8" Type="http://schemas.openxmlformats.org/officeDocument/2006/relationships/hyperlink" Target="http://www.cablesnm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1"/>
  <sheetViews>
    <sheetView tabSelected="1" workbookViewId="0">
      <selection activeCell="P2" sqref="P2"/>
    </sheetView>
  </sheetViews>
  <sheetFormatPr baseColWidth="10" defaultRowHeight="12" x14ac:dyDescent="0"/>
  <cols>
    <col min="2" max="2" width="16.6640625" bestFit="1" customWidth="1"/>
    <col min="3" max="3" width="32.33203125" bestFit="1" customWidth="1"/>
  </cols>
  <sheetData>
    <row r="1" spans="1:17" ht="19" thickBot="1">
      <c r="B1" s="100" t="s">
        <v>92</v>
      </c>
      <c r="C1" s="100"/>
      <c r="D1" s="100"/>
      <c r="E1" s="100"/>
      <c r="F1" s="100"/>
      <c r="G1" s="100"/>
      <c r="H1" s="100"/>
      <c r="I1" s="100"/>
      <c r="J1" s="100"/>
      <c r="K1" s="100"/>
      <c r="L1" s="1"/>
      <c r="M1" s="101" t="s">
        <v>15</v>
      </c>
      <c r="N1" s="101"/>
      <c r="O1" s="101"/>
      <c r="P1" s="84"/>
      <c r="Q1" s="71"/>
    </row>
    <row r="2" spans="1:17" ht="19" thickBot="1">
      <c r="B2" s="96"/>
      <c r="C2" s="96"/>
      <c r="D2" s="96"/>
      <c r="E2" s="96"/>
      <c r="F2" s="96"/>
      <c r="G2" s="96"/>
      <c r="H2" s="96"/>
      <c r="I2" s="96"/>
      <c r="J2" s="96"/>
      <c r="K2" s="96"/>
      <c r="L2" s="1"/>
      <c r="M2" s="1"/>
      <c r="N2" s="1"/>
      <c r="O2" s="97" t="s">
        <v>21</v>
      </c>
      <c r="P2" s="63"/>
      <c r="Q2" s="72"/>
    </row>
    <row r="3" spans="1:17">
      <c r="B3" s="1"/>
      <c r="C3" s="1"/>
      <c r="D3" s="9"/>
      <c r="E3" s="1"/>
      <c r="F3" s="1"/>
      <c r="G3" s="1"/>
      <c r="H3" s="2"/>
      <c r="I3" s="2"/>
      <c r="J3" s="1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9"/>
      <c r="E4" s="1"/>
      <c r="F4" s="1"/>
      <c r="G4" s="1"/>
      <c r="H4" s="2"/>
      <c r="I4" s="2"/>
      <c r="J4" s="11"/>
      <c r="K4" s="1"/>
      <c r="L4" s="1"/>
      <c r="M4" s="1"/>
      <c r="N4" s="1"/>
      <c r="O4" s="1"/>
      <c r="P4" s="1"/>
      <c r="Q4" s="1"/>
    </row>
    <row r="5" spans="1:17" ht="45">
      <c r="A5" s="37" t="s">
        <v>193</v>
      </c>
      <c r="B5" s="37" t="s">
        <v>0</v>
      </c>
      <c r="C5" s="37" t="s">
        <v>1</v>
      </c>
      <c r="D5" s="38" t="s">
        <v>13</v>
      </c>
      <c r="E5" s="37" t="s">
        <v>11</v>
      </c>
      <c r="F5" s="37" t="s">
        <v>12</v>
      </c>
      <c r="G5" s="27" t="s">
        <v>22</v>
      </c>
      <c r="H5" s="39" t="s">
        <v>5</v>
      </c>
      <c r="I5" s="39" t="s">
        <v>10</v>
      </c>
      <c r="J5" s="40" t="s">
        <v>9</v>
      </c>
      <c r="K5" s="37" t="s">
        <v>7</v>
      </c>
      <c r="L5" s="37" t="s">
        <v>16</v>
      </c>
      <c r="M5" s="37" t="s">
        <v>6</v>
      </c>
      <c r="N5" s="37" t="s">
        <v>31</v>
      </c>
      <c r="O5" s="37" t="s">
        <v>2</v>
      </c>
      <c r="P5" s="37" t="s">
        <v>3</v>
      </c>
      <c r="Q5" s="37" t="s">
        <v>4</v>
      </c>
    </row>
    <row r="6" spans="1:17">
      <c r="B6" s="1"/>
      <c r="C6" s="1"/>
      <c r="D6" s="9"/>
      <c r="E6" s="1"/>
      <c r="F6" s="1"/>
      <c r="G6" s="1"/>
      <c r="H6" s="2"/>
      <c r="I6" s="2"/>
      <c r="J6" s="11"/>
      <c r="K6" s="1"/>
      <c r="L6" s="1"/>
      <c r="M6" s="1"/>
      <c r="N6" s="1"/>
      <c r="O6" s="1"/>
      <c r="P6" s="1"/>
      <c r="Q6" s="1"/>
    </row>
    <row r="7" spans="1:17">
      <c r="A7" t="s">
        <v>161</v>
      </c>
      <c r="B7" s="43" t="s">
        <v>32</v>
      </c>
      <c r="C7" s="43" t="s">
        <v>33</v>
      </c>
      <c r="D7" s="17"/>
      <c r="E7" s="41">
        <v>288</v>
      </c>
      <c r="F7" s="24">
        <v>48</v>
      </c>
      <c r="G7" s="30">
        <f>IF(E7-D7&gt;=F7,ROUNDUP((E7-D7)/144,0)*144,0)</f>
        <v>288</v>
      </c>
      <c r="H7" s="73">
        <v>0.28999999999999998</v>
      </c>
      <c r="I7" s="29">
        <f>IF(G7&gt;0,ROUNDUP(G7/144,0)*H7*144,0)</f>
        <v>83.52</v>
      </c>
      <c r="J7" s="15"/>
      <c r="K7" s="28">
        <f>I7+J7</f>
        <v>83.52</v>
      </c>
      <c r="L7" s="49" t="s">
        <v>34</v>
      </c>
      <c r="M7" s="25" t="s">
        <v>14</v>
      </c>
      <c r="N7" s="48" t="s">
        <v>192</v>
      </c>
      <c r="O7" s="48" t="s">
        <v>125</v>
      </c>
      <c r="P7" s="48" t="s">
        <v>127</v>
      </c>
      <c r="Q7" s="26" t="s">
        <v>8</v>
      </c>
    </row>
    <row r="8" spans="1:17">
      <c r="A8" t="s">
        <v>161</v>
      </c>
      <c r="B8" s="46" t="s">
        <v>147</v>
      </c>
      <c r="C8" s="46" t="s">
        <v>148</v>
      </c>
      <c r="D8" s="17"/>
      <c r="E8" s="41">
        <v>24</v>
      </c>
      <c r="F8" s="24">
        <v>6</v>
      </c>
      <c r="G8" s="30">
        <f>IF(E8-D8&gt;=F8,ROUNDUP((E8-D8)/24,0)*24,0)</f>
        <v>24</v>
      </c>
      <c r="H8" s="73"/>
      <c r="I8" s="29">
        <f>IF(G8&gt;0,ROUNDUP(G8/144,0)*H8*144,0)</f>
        <v>0</v>
      </c>
      <c r="J8" s="15"/>
      <c r="K8" s="28">
        <f>I8+J8</f>
        <v>0</v>
      </c>
      <c r="L8" s="49"/>
      <c r="M8" s="25"/>
      <c r="N8" s="48"/>
      <c r="O8" s="48"/>
      <c r="P8" s="48"/>
      <c r="Q8" s="26"/>
    </row>
    <row r="9" spans="1:17">
      <c r="A9" t="s">
        <v>161</v>
      </c>
      <c r="B9" s="46" t="s">
        <v>149</v>
      </c>
      <c r="C9" s="46" t="s">
        <v>149</v>
      </c>
      <c r="D9" s="17"/>
      <c r="E9" s="41">
        <v>12</v>
      </c>
      <c r="F9" s="24">
        <v>6</v>
      </c>
      <c r="G9" s="30">
        <f>IF(E9-D9&gt;=F9,ROUNDUP((E9-D9)/12,0)*12,0)</f>
        <v>12</v>
      </c>
      <c r="H9" s="73"/>
      <c r="I9" s="29">
        <f>IF(G9&gt;0,ROUNDUP(G9/144,0)*H9*144,0)</f>
        <v>0</v>
      </c>
      <c r="J9" s="15"/>
      <c r="K9" s="28">
        <f>I9+J9</f>
        <v>0</v>
      </c>
      <c r="L9" s="49"/>
      <c r="M9" s="25"/>
      <c r="N9" s="48"/>
      <c r="O9" s="48"/>
      <c r="P9" s="48"/>
      <c r="Q9" s="26"/>
    </row>
    <row r="10" spans="1:17">
      <c r="A10" s="98" t="s">
        <v>161</v>
      </c>
      <c r="B10" s="43" t="s">
        <v>38</v>
      </c>
      <c r="C10" s="43" t="s">
        <v>41</v>
      </c>
      <c r="D10" s="17"/>
      <c r="E10" s="24">
        <v>3</v>
      </c>
      <c r="F10" s="24">
        <v>0.5</v>
      </c>
      <c r="G10" s="30">
        <f t="shared" ref="G10:G51" si="0">IF(E10-D10&gt;=F10,ROUNDDOWN(E10-D10, 0),0)</f>
        <v>3</v>
      </c>
      <c r="H10" s="73">
        <v>272</v>
      </c>
      <c r="I10" s="29">
        <f t="shared" ref="I10:I55" si="1">IF(G10&gt;0,G10*H10,0)</f>
        <v>816</v>
      </c>
      <c r="J10" s="15"/>
      <c r="K10" s="28">
        <f t="shared" ref="K10:K51" si="2">I10+J10</f>
        <v>816</v>
      </c>
      <c r="L10" s="49" t="s">
        <v>18</v>
      </c>
      <c r="M10" s="25" t="s">
        <v>14</v>
      </c>
      <c r="N10" s="25" t="s">
        <v>39</v>
      </c>
      <c r="O10" s="48" t="s">
        <v>40</v>
      </c>
      <c r="P10" s="25" t="s">
        <v>42</v>
      </c>
      <c r="Q10" s="26" t="s">
        <v>8</v>
      </c>
    </row>
    <row r="11" spans="1:17">
      <c r="A11" t="s">
        <v>161</v>
      </c>
      <c r="B11" s="46" t="s">
        <v>115</v>
      </c>
      <c r="C11" s="46" t="s">
        <v>114</v>
      </c>
      <c r="D11" s="17"/>
      <c r="E11" s="24">
        <v>1</v>
      </c>
      <c r="F11" s="24">
        <v>0.5</v>
      </c>
      <c r="G11" s="30">
        <f t="shared" si="0"/>
        <v>1</v>
      </c>
      <c r="H11" s="73">
        <v>272</v>
      </c>
      <c r="I11" s="29">
        <f t="shared" si="1"/>
        <v>272</v>
      </c>
      <c r="J11" s="15"/>
      <c r="K11" s="28">
        <f t="shared" si="2"/>
        <v>272</v>
      </c>
      <c r="L11" s="49" t="s">
        <v>18</v>
      </c>
      <c r="M11" s="48" t="s">
        <v>14</v>
      </c>
      <c r="N11" s="48" t="s">
        <v>39</v>
      </c>
      <c r="O11" s="48" t="s">
        <v>40</v>
      </c>
      <c r="P11" s="48" t="s">
        <v>42</v>
      </c>
      <c r="Q11" s="26" t="s">
        <v>8</v>
      </c>
    </row>
    <row r="12" spans="1:17">
      <c r="A12" t="s">
        <v>161</v>
      </c>
      <c r="B12" s="46"/>
      <c r="C12" s="46" t="s">
        <v>150</v>
      </c>
      <c r="D12" s="17"/>
      <c r="E12" s="24">
        <v>2</v>
      </c>
      <c r="F12" s="24">
        <v>0.5</v>
      </c>
      <c r="G12" s="30">
        <f t="shared" si="0"/>
        <v>2</v>
      </c>
      <c r="H12" s="73">
        <v>80</v>
      </c>
      <c r="I12" s="29">
        <f>IF(G12&gt;0,G12*H12,0)</f>
        <v>160</v>
      </c>
      <c r="J12" s="15"/>
      <c r="K12" s="28">
        <f>I12+J12</f>
        <v>160</v>
      </c>
      <c r="L12" s="49" t="s">
        <v>18</v>
      </c>
      <c r="M12" s="25" t="s">
        <v>14</v>
      </c>
      <c r="N12" s="25" t="s">
        <v>39</v>
      </c>
      <c r="O12" s="48" t="s">
        <v>40</v>
      </c>
      <c r="P12" s="25" t="s">
        <v>42</v>
      </c>
      <c r="Q12" s="26" t="s">
        <v>8</v>
      </c>
    </row>
    <row r="13" spans="1:17">
      <c r="A13" t="s">
        <v>161</v>
      </c>
      <c r="B13" s="46"/>
      <c r="C13" s="46" t="s">
        <v>141</v>
      </c>
      <c r="D13" s="17"/>
      <c r="E13" s="24">
        <v>1</v>
      </c>
      <c r="F13" s="24">
        <v>0.5</v>
      </c>
      <c r="G13" s="30">
        <f t="shared" si="0"/>
        <v>1</v>
      </c>
      <c r="H13" s="73">
        <v>35</v>
      </c>
      <c r="I13" s="29">
        <f>IF(G13&gt;0,G13*H13,0)</f>
        <v>35</v>
      </c>
      <c r="J13" s="15"/>
      <c r="K13" s="28">
        <f>I13+J13</f>
        <v>35</v>
      </c>
      <c r="L13" s="49"/>
      <c r="M13" s="48"/>
      <c r="N13" s="48"/>
      <c r="O13" s="48"/>
      <c r="P13" s="48"/>
      <c r="Q13" s="26"/>
    </row>
    <row r="14" spans="1:17">
      <c r="B14" s="46"/>
      <c r="C14" s="46" t="s">
        <v>143</v>
      </c>
      <c r="D14" s="17"/>
      <c r="E14" s="24">
        <v>1</v>
      </c>
      <c r="F14" s="24">
        <v>0.5</v>
      </c>
      <c r="G14" s="30">
        <f t="shared" si="0"/>
        <v>1</v>
      </c>
      <c r="H14" s="73"/>
      <c r="I14" s="29">
        <f>IF(G14&gt;0,G14*H14,0)</f>
        <v>0</v>
      </c>
      <c r="J14" s="15"/>
      <c r="K14" s="28">
        <f>I14+J14</f>
        <v>0</v>
      </c>
      <c r="L14" s="49"/>
      <c r="M14" s="48"/>
      <c r="N14" s="48"/>
      <c r="O14" s="48"/>
      <c r="P14" s="48"/>
      <c r="Q14" s="26"/>
    </row>
    <row r="15" spans="1:17">
      <c r="A15" t="s">
        <v>161</v>
      </c>
      <c r="B15" s="46"/>
      <c r="C15" s="46" t="s">
        <v>144</v>
      </c>
      <c r="D15" s="17"/>
      <c r="E15" s="24">
        <v>2</v>
      </c>
      <c r="F15" s="24">
        <v>0.5</v>
      </c>
      <c r="G15" s="30">
        <f t="shared" si="0"/>
        <v>2</v>
      </c>
      <c r="H15" s="73"/>
      <c r="I15" s="29">
        <f>IF(G15&gt;0,G15*H15,0)</f>
        <v>0</v>
      </c>
      <c r="J15" s="15"/>
      <c r="K15" s="28">
        <f>I15+J15</f>
        <v>0</v>
      </c>
      <c r="L15" s="49"/>
      <c r="M15" s="48"/>
      <c r="N15" s="48"/>
      <c r="O15" s="48"/>
      <c r="P15" s="48"/>
      <c r="Q15" s="26"/>
    </row>
    <row r="16" spans="1:17">
      <c r="A16" t="s">
        <v>161</v>
      </c>
      <c r="B16" s="43" t="s">
        <v>104</v>
      </c>
      <c r="C16" s="43" t="s">
        <v>105</v>
      </c>
      <c r="D16" s="17"/>
      <c r="E16" s="24">
        <v>1</v>
      </c>
      <c r="F16" s="24">
        <v>0.6</v>
      </c>
      <c r="G16" s="30">
        <f t="shared" si="0"/>
        <v>1</v>
      </c>
      <c r="H16" s="73">
        <f>SUM(0.29*144)</f>
        <v>41.76</v>
      </c>
      <c r="I16" s="29">
        <f t="shared" si="1"/>
        <v>41.76</v>
      </c>
      <c r="J16" s="15"/>
      <c r="K16" s="28">
        <f t="shared" si="2"/>
        <v>41.76</v>
      </c>
      <c r="L16" s="49" t="s">
        <v>17</v>
      </c>
      <c r="M16" s="25" t="s">
        <v>14</v>
      </c>
      <c r="N16" s="25" t="s">
        <v>106</v>
      </c>
      <c r="O16" s="25" t="s">
        <v>107</v>
      </c>
      <c r="P16" s="25" t="s">
        <v>108</v>
      </c>
      <c r="Q16" s="26" t="s">
        <v>8</v>
      </c>
    </row>
    <row r="17" spans="1:17">
      <c r="A17" t="s">
        <v>161</v>
      </c>
      <c r="B17" s="46" t="s">
        <v>142</v>
      </c>
      <c r="C17" s="46" t="s">
        <v>137</v>
      </c>
      <c r="D17" s="17"/>
      <c r="E17" s="24">
        <v>2</v>
      </c>
      <c r="F17" s="24">
        <v>1</v>
      </c>
      <c r="G17" s="30">
        <f>IF(E17-D17&gt;=F17,ROUNDDOWN(E17-D17, 0),0)</f>
        <v>2</v>
      </c>
      <c r="H17" s="73">
        <v>80</v>
      </c>
      <c r="I17" s="29">
        <f>IF(G17&gt;0,G17*H17,0)</f>
        <v>160</v>
      </c>
      <c r="J17" s="15"/>
      <c r="K17" s="28">
        <f>I17+J17</f>
        <v>160</v>
      </c>
      <c r="L17" s="49" t="s">
        <v>17</v>
      </c>
      <c r="M17" s="48" t="s">
        <v>14</v>
      </c>
      <c r="N17" s="25"/>
      <c r="O17" s="48" t="s">
        <v>138</v>
      </c>
      <c r="P17" s="25"/>
      <c r="Q17" s="26"/>
    </row>
    <row r="18" spans="1:17">
      <c r="B18" s="47" t="s">
        <v>153</v>
      </c>
      <c r="C18" s="46" t="s">
        <v>145</v>
      </c>
      <c r="D18" s="17"/>
      <c r="E18" s="24">
        <v>30</v>
      </c>
      <c r="F18" s="24">
        <v>6</v>
      </c>
      <c r="G18" s="30">
        <f t="shared" si="0"/>
        <v>30</v>
      </c>
      <c r="H18" s="73">
        <v>6</v>
      </c>
      <c r="I18" s="29">
        <f t="shared" si="1"/>
        <v>180</v>
      </c>
      <c r="J18" s="15"/>
      <c r="K18" s="28">
        <f t="shared" si="2"/>
        <v>180</v>
      </c>
      <c r="L18" s="49" t="s">
        <v>34</v>
      </c>
      <c r="M18" s="25" t="s">
        <v>14</v>
      </c>
      <c r="N18" s="25" t="s">
        <v>35</v>
      </c>
      <c r="O18" s="25" t="s">
        <v>36</v>
      </c>
      <c r="P18" s="25" t="s">
        <v>37</v>
      </c>
      <c r="Q18" s="26" t="s">
        <v>8</v>
      </c>
    </row>
    <row r="19" spans="1:17">
      <c r="A19" t="s">
        <v>161</v>
      </c>
      <c r="B19" s="47" t="s">
        <v>154</v>
      </c>
      <c r="C19" s="46" t="s">
        <v>146</v>
      </c>
      <c r="D19" s="17"/>
      <c r="E19" s="24">
        <v>30</v>
      </c>
      <c r="F19" s="24">
        <v>6</v>
      </c>
      <c r="G19" s="30">
        <f t="shared" si="0"/>
        <v>30</v>
      </c>
      <c r="H19" s="73">
        <v>6</v>
      </c>
      <c r="I19" s="29">
        <f t="shared" si="1"/>
        <v>180</v>
      </c>
      <c r="J19" s="15"/>
      <c r="K19" s="28">
        <f t="shared" si="2"/>
        <v>180</v>
      </c>
      <c r="L19" s="49"/>
      <c r="M19" s="25"/>
      <c r="N19" s="25"/>
      <c r="O19" s="25"/>
      <c r="P19" s="25"/>
      <c r="Q19" s="26"/>
    </row>
    <row r="20" spans="1:17">
      <c r="A20" t="s">
        <v>161</v>
      </c>
      <c r="B20" s="22">
        <v>54255</v>
      </c>
      <c r="C20" s="43" t="s">
        <v>109</v>
      </c>
      <c r="D20" s="17"/>
      <c r="E20" s="24">
        <v>4</v>
      </c>
      <c r="F20" s="24">
        <v>2</v>
      </c>
      <c r="G20" s="30">
        <f t="shared" si="0"/>
        <v>4</v>
      </c>
      <c r="H20" s="73">
        <v>2.61</v>
      </c>
      <c r="I20" s="29">
        <f t="shared" si="1"/>
        <v>10.44</v>
      </c>
      <c r="J20" s="15"/>
      <c r="K20" s="28">
        <f t="shared" si="2"/>
        <v>10.44</v>
      </c>
      <c r="L20" s="49" t="s">
        <v>34</v>
      </c>
      <c r="M20" s="25" t="s">
        <v>14</v>
      </c>
      <c r="N20" s="25" t="s">
        <v>35</v>
      </c>
      <c r="O20" s="25" t="s">
        <v>36</v>
      </c>
      <c r="P20" s="25" t="s">
        <v>37</v>
      </c>
      <c r="Q20" s="26" t="s">
        <v>8</v>
      </c>
    </row>
    <row r="21" spans="1:17">
      <c r="A21" t="s">
        <v>161</v>
      </c>
      <c r="B21" s="22">
        <v>54078</v>
      </c>
      <c r="C21" s="43" t="s">
        <v>110</v>
      </c>
      <c r="D21" s="17"/>
      <c r="E21" s="24">
        <v>2</v>
      </c>
      <c r="F21" s="24">
        <v>1</v>
      </c>
      <c r="G21" s="30">
        <f t="shared" si="0"/>
        <v>2</v>
      </c>
      <c r="H21" s="73">
        <v>86.71</v>
      </c>
      <c r="I21" s="29">
        <f t="shared" si="1"/>
        <v>173.42</v>
      </c>
      <c r="J21" s="15"/>
      <c r="K21" s="28">
        <f t="shared" si="2"/>
        <v>173.42</v>
      </c>
      <c r="L21" s="49" t="s">
        <v>34</v>
      </c>
      <c r="M21" s="25" t="s">
        <v>14</v>
      </c>
      <c r="N21" s="25" t="s">
        <v>35</v>
      </c>
      <c r="O21" s="25" t="s">
        <v>36</v>
      </c>
      <c r="P21" s="48" t="s">
        <v>37</v>
      </c>
      <c r="Q21" s="26" t="s">
        <v>8</v>
      </c>
    </row>
    <row r="22" spans="1:17">
      <c r="A22" t="s">
        <v>161</v>
      </c>
      <c r="B22" s="47" t="s">
        <v>117</v>
      </c>
      <c r="C22" s="46" t="s">
        <v>118</v>
      </c>
      <c r="D22" s="17"/>
      <c r="E22" s="24">
        <v>36</v>
      </c>
      <c r="F22" s="24">
        <v>12</v>
      </c>
      <c r="G22" s="30">
        <f t="shared" si="0"/>
        <v>36</v>
      </c>
      <c r="H22" s="73">
        <v>13.8</v>
      </c>
      <c r="I22" s="29">
        <f t="shared" si="1"/>
        <v>496.8</v>
      </c>
      <c r="J22" s="15"/>
      <c r="K22" s="28">
        <f t="shared" si="2"/>
        <v>496.8</v>
      </c>
      <c r="L22" s="49" t="s">
        <v>34</v>
      </c>
      <c r="M22" s="48" t="s">
        <v>14</v>
      </c>
      <c r="N22" s="48" t="s">
        <v>35</v>
      </c>
      <c r="O22" s="48" t="s">
        <v>36</v>
      </c>
      <c r="P22" s="48" t="s">
        <v>37</v>
      </c>
      <c r="Q22" s="26" t="s">
        <v>8</v>
      </c>
    </row>
    <row r="23" spans="1:17">
      <c r="A23" t="s">
        <v>161</v>
      </c>
      <c r="B23" s="47" t="s">
        <v>119</v>
      </c>
      <c r="C23" s="46" t="s">
        <v>116</v>
      </c>
      <c r="D23" s="17"/>
      <c r="E23" s="24">
        <v>36</v>
      </c>
      <c r="F23" s="24">
        <v>12</v>
      </c>
      <c r="G23" s="30">
        <f t="shared" si="0"/>
        <v>36</v>
      </c>
      <c r="H23" s="73">
        <v>13.8</v>
      </c>
      <c r="I23" s="29">
        <f t="shared" si="1"/>
        <v>496.8</v>
      </c>
      <c r="J23" s="15"/>
      <c r="K23" s="28">
        <f t="shared" si="2"/>
        <v>496.8</v>
      </c>
      <c r="L23" s="49" t="s">
        <v>34</v>
      </c>
      <c r="M23" s="48" t="s">
        <v>14</v>
      </c>
      <c r="N23" s="48" t="s">
        <v>35</v>
      </c>
      <c r="O23" s="48" t="s">
        <v>36</v>
      </c>
      <c r="P23" s="48" t="s">
        <v>37</v>
      </c>
      <c r="Q23" s="26" t="s">
        <v>8</v>
      </c>
    </row>
    <row r="24" spans="1:17">
      <c r="A24" t="s">
        <v>161</v>
      </c>
      <c r="B24" s="47" t="s">
        <v>120</v>
      </c>
      <c r="C24" s="46" t="s">
        <v>121</v>
      </c>
      <c r="D24" s="17"/>
      <c r="E24" s="24">
        <v>8</v>
      </c>
      <c r="F24" s="24">
        <v>4</v>
      </c>
      <c r="G24" s="30">
        <f t="shared" si="0"/>
        <v>8</v>
      </c>
      <c r="H24" s="73">
        <v>13.8</v>
      </c>
      <c r="I24" s="29">
        <f t="shared" si="1"/>
        <v>110.4</v>
      </c>
      <c r="J24" s="15"/>
      <c r="K24" s="28">
        <f t="shared" si="2"/>
        <v>110.4</v>
      </c>
      <c r="L24" s="49" t="s">
        <v>34</v>
      </c>
      <c r="M24" s="48" t="s">
        <v>14</v>
      </c>
      <c r="N24" s="48" t="s">
        <v>35</v>
      </c>
      <c r="O24" s="48" t="s">
        <v>36</v>
      </c>
      <c r="P24" s="48" t="s">
        <v>37</v>
      </c>
      <c r="Q24" s="26" t="s">
        <v>8</v>
      </c>
    </row>
    <row r="25" spans="1:17">
      <c r="B25" s="47" t="s">
        <v>132</v>
      </c>
      <c r="C25" s="46" t="s">
        <v>131</v>
      </c>
      <c r="D25" s="59"/>
      <c r="E25" s="24">
        <v>6</v>
      </c>
      <c r="F25" s="24">
        <v>2</v>
      </c>
      <c r="G25" s="30">
        <f t="shared" si="0"/>
        <v>6</v>
      </c>
      <c r="H25" s="73">
        <v>150</v>
      </c>
      <c r="I25" s="29">
        <f t="shared" si="1"/>
        <v>900</v>
      </c>
      <c r="J25" s="15"/>
      <c r="K25" s="28">
        <f t="shared" si="2"/>
        <v>900</v>
      </c>
      <c r="L25" s="49"/>
      <c r="M25" s="48"/>
      <c r="N25" s="48"/>
      <c r="O25" s="48"/>
      <c r="P25" s="48"/>
      <c r="Q25" s="26"/>
    </row>
    <row r="26" spans="1:17">
      <c r="A26" t="s">
        <v>161</v>
      </c>
      <c r="B26" s="22">
        <v>125328</v>
      </c>
      <c r="C26" s="43" t="s">
        <v>43</v>
      </c>
      <c r="D26" s="17"/>
      <c r="E26" s="25">
        <v>4</v>
      </c>
      <c r="F26" s="25">
        <v>1</v>
      </c>
      <c r="G26" s="30">
        <f t="shared" si="0"/>
        <v>4</v>
      </c>
      <c r="H26" s="74">
        <v>8.2899999999999991</v>
      </c>
      <c r="I26" s="29">
        <f t="shared" si="1"/>
        <v>33.159999999999997</v>
      </c>
      <c r="J26" s="15"/>
      <c r="K26" s="28">
        <f t="shared" si="2"/>
        <v>33.159999999999997</v>
      </c>
      <c r="L26" s="56" t="s">
        <v>44</v>
      </c>
      <c r="M26" s="25" t="s">
        <v>14</v>
      </c>
      <c r="N26" s="25" t="s">
        <v>98</v>
      </c>
      <c r="O26" s="25" t="s">
        <v>46</v>
      </c>
      <c r="P26" s="25" t="s">
        <v>97</v>
      </c>
      <c r="Q26" s="26" t="s">
        <v>8</v>
      </c>
    </row>
    <row r="27" spans="1:17">
      <c r="A27" t="s">
        <v>161</v>
      </c>
      <c r="B27" s="22">
        <v>503205</v>
      </c>
      <c r="C27" s="43" t="s">
        <v>45</v>
      </c>
      <c r="D27" s="17"/>
      <c r="E27" s="24">
        <v>4</v>
      </c>
      <c r="F27" s="24">
        <v>1</v>
      </c>
      <c r="G27" s="30">
        <f t="shared" si="0"/>
        <v>4</v>
      </c>
      <c r="H27" s="73">
        <v>13.99</v>
      </c>
      <c r="I27" s="29">
        <f t="shared" si="1"/>
        <v>55.96</v>
      </c>
      <c r="J27" s="15"/>
      <c r="K27" s="28">
        <f t="shared" si="2"/>
        <v>55.96</v>
      </c>
      <c r="L27" s="49" t="s">
        <v>44</v>
      </c>
      <c r="M27" s="25" t="s">
        <v>14</v>
      </c>
      <c r="N27" s="25" t="s">
        <v>98</v>
      </c>
      <c r="O27" s="25" t="s">
        <v>46</v>
      </c>
      <c r="P27" s="25" t="s">
        <v>97</v>
      </c>
      <c r="Q27" s="26" t="s">
        <v>8</v>
      </c>
    </row>
    <row r="28" spans="1:17" ht="24">
      <c r="A28" t="s">
        <v>161</v>
      </c>
      <c r="B28" s="22" t="s">
        <v>89</v>
      </c>
      <c r="C28" s="46" t="s">
        <v>156</v>
      </c>
      <c r="D28" s="17"/>
      <c r="E28" s="25">
        <v>60</v>
      </c>
      <c r="F28" s="25">
        <v>12</v>
      </c>
      <c r="G28" s="30">
        <f>IF(E28-D28&gt;=F28,ROUNDUP((E28-D28)/12,0)*12,0)</f>
        <v>60</v>
      </c>
      <c r="H28" s="74">
        <v>77.989999999999995</v>
      </c>
      <c r="I28" s="29">
        <f>IF(G28&gt;0,ROUNDUP(G28/12,0)*H28,0)</f>
        <v>389.95</v>
      </c>
      <c r="J28" s="15"/>
      <c r="K28" s="28">
        <f t="shared" si="2"/>
        <v>389.95</v>
      </c>
      <c r="L28" s="56" t="s">
        <v>100</v>
      </c>
      <c r="M28" s="25" t="s">
        <v>91</v>
      </c>
      <c r="N28" s="25" t="s">
        <v>98</v>
      </c>
      <c r="O28" s="75" t="s">
        <v>96</v>
      </c>
      <c r="P28" s="25" t="s">
        <v>90</v>
      </c>
      <c r="Q28" s="26" t="s">
        <v>8</v>
      </c>
    </row>
    <row r="29" spans="1:17">
      <c r="B29" s="22" t="s">
        <v>103</v>
      </c>
      <c r="C29" s="43" t="s">
        <v>84</v>
      </c>
      <c r="D29" s="17"/>
      <c r="E29" s="25">
        <v>2</v>
      </c>
      <c r="F29" s="25">
        <v>1</v>
      </c>
      <c r="G29" s="30">
        <f t="shared" si="0"/>
        <v>2</v>
      </c>
      <c r="H29" s="74">
        <v>49.99</v>
      </c>
      <c r="I29" s="29">
        <f t="shared" si="1"/>
        <v>99.98</v>
      </c>
      <c r="J29" s="15"/>
      <c r="K29" s="28">
        <f t="shared" si="2"/>
        <v>99.98</v>
      </c>
      <c r="L29" s="56" t="s">
        <v>101</v>
      </c>
      <c r="M29" s="25" t="s">
        <v>91</v>
      </c>
      <c r="N29" s="48" t="s">
        <v>129</v>
      </c>
      <c r="O29" s="48" t="s">
        <v>128</v>
      </c>
      <c r="P29" s="48" t="s">
        <v>130</v>
      </c>
      <c r="Q29" s="26" t="s">
        <v>8</v>
      </c>
    </row>
    <row r="30" spans="1:17">
      <c r="A30" t="s">
        <v>161</v>
      </c>
      <c r="B30" s="22" t="s">
        <v>85</v>
      </c>
      <c r="C30" s="43" t="s">
        <v>86</v>
      </c>
      <c r="D30" s="17"/>
      <c r="E30" s="25">
        <v>1</v>
      </c>
      <c r="F30" s="25">
        <v>0.5</v>
      </c>
      <c r="G30" s="30">
        <f t="shared" si="0"/>
        <v>1</v>
      </c>
      <c r="H30" s="74">
        <v>35</v>
      </c>
      <c r="I30" s="29">
        <f t="shared" si="1"/>
        <v>35</v>
      </c>
      <c r="J30" s="15"/>
      <c r="K30" s="28">
        <f t="shared" si="2"/>
        <v>35</v>
      </c>
      <c r="L30" s="56" t="s">
        <v>18</v>
      </c>
      <c r="M30" s="25" t="s">
        <v>14</v>
      </c>
      <c r="N30" s="25" t="s">
        <v>39</v>
      </c>
      <c r="O30" s="25" t="s">
        <v>40</v>
      </c>
      <c r="P30" s="25" t="s">
        <v>42</v>
      </c>
      <c r="Q30" s="26" t="s">
        <v>8</v>
      </c>
    </row>
    <row r="31" spans="1:17">
      <c r="A31" t="s">
        <v>161</v>
      </c>
      <c r="B31" s="22" t="s">
        <v>47</v>
      </c>
      <c r="C31" s="43" t="s">
        <v>48</v>
      </c>
      <c r="D31" s="17"/>
      <c r="E31" s="25">
        <v>20</v>
      </c>
      <c r="F31" s="25">
        <v>6</v>
      </c>
      <c r="G31" s="30">
        <f t="shared" si="0"/>
        <v>20</v>
      </c>
      <c r="H31" s="74">
        <v>1.32</v>
      </c>
      <c r="I31" s="29">
        <f t="shared" si="1"/>
        <v>26.400000000000002</v>
      </c>
      <c r="J31" s="15"/>
      <c r="K31" s="28">
        <f t="shared" si="2"/>
        <v>26.400000000000002</v>
      </c>
      <c r="L31" s="56" t="s">
        <v>102</v>
      </c>
      <c r="M31" s="25" t="s">
        <v>14</v>
      </c>
      <c r="N31" s="25" t="s">
        <v>98</v>
      </c>
      <c r="O31" s="25" t="s">
        <v>49</v>
      </c>
      <c r="P31" s="25" t="s">
        <v>98</v>
      </c>
      <c r="Q31" s="26" t="s">
        <v>8</v>
      </c>
    </row>
    <row r="32" spans="1:17">
      <c r="A32" t="s">
        <v>161</v>
      </c>
      <c r="B32" s="22" t="s">
        <v>50</v>
      </c>
      <c r="C32" s="43" t="s">
        <v>51</v>
      </c>
      <c r="D32" s="17"/>
      <c r="E32" s="25">
        <v>20</v>
      </c>
      <c r="F32" s="25">
        <v>6</v>
      </c>
      <c r="G32" s="30">
        <f t="shared" si="0"/>
        <v>20</v>
      </c>
      <c r="H32" s="74">
        <v>1.28</v>
      </c>
      <c r="I32" s="29">
        <f t="shared" si="1"/>
        <v>25.6</v>
      </c>
      <c r="J32" s="15"/>
      <c r="K32" s="28">
        <f t="shared" si="2"/>
        <v>25.6</v>
      </c>
      <c r="L32" s="56" t="s">
        <v>102</v>
      </c>
      <c r="M32" s="25" t="s">
        <v>14</v>
      </c>
      <c r="N32" s="25" t="s">
        <v>98</v>
      </c>
      <c r="O32" s="25" t="s">
        <v>49</v>
      </c>
      <c r="P32" s="25" t="s">
        <v>98</v>
      </c>
      <c r="Q32" s="26" t="s">
        <v>8</v>
      </c>
    </row>
    <row r="33" spans="1:17">
      <c r="B33" s="22" t="s">
        <v>52</v>
      </c>
      <c r="C33" s="43" t="s">
        <v>53</v>
      </c>
      <c r="D33" s="17"/>
      <c r="E33" s="25">
        <v>4</v>
      </c>
      <c r="F33" s="25">
        <v>2</v>
      </c>
      <c r="G33" s="30">
        <f t="shared" si="0"/>
        <v>4</v>
      </c>
      <c r="H33" s="74">
        <v>0.79</v>
      </c>
      <c r="I33" s="29">
        <f t="shared" si="1"/>
        <v>3.16</v>
      </c>
      <c r="J33" s="15"/>
      <c r="K33" s="28">
        <f t="shared" si="2"/>
        <v>3.16</v>
      </c>
      <c r="L33" s="56" t="s">
        <v>102</v>
      </c>
      <c r="M33" s="25" t="s">
        <v>14</v>
      </c>
      <c r="N33" s="25" t="s">
        <v>98</v>
      </c>
      <c r="O33" s="25" t="s">
        <v>54</v>
      </c>
      <c r="P33" s="25" t="s">
        <v>99</v>
      </c>
      <c r="Q33" s="26" t="s">
        <v>8</v>
      </c>
    </row>
    <row r="34" spans="1:17">
      <c r="A34" t="s">
        <v>161</v>
      </c>
      <c r="B34" s="22" t="s">
        <v>55</v>
      </c>
      <c r="C34" s="43" t="s">
        <v>56</v>
      </c>
      <c r="D34" s="17"/>
      <c r="E34" s="25">
        <v>4</v>
      </c>
      <c r="F34" s="25">
        <v>2</v>
      </c>
      <c r="G34" s="30">
        <f t="shared" si="0"/>
        <v>4</v>
      </c>
      <c r="H34" s="74">
        <v>3.99</v>
      </c>
      <c r="I34" s="29">
        <f t="shared" si="1"/>
        <v>15.96</v>
      </c>
      <c r="J34" s="15"/>
      <c r="K34" s="28">
        <f t="shared" si="2"/>
        <v>15.96</v>
      </c>
      <c r="L34" s="56" t="s">
        <v>102</v>
      </c>
      <c r="M34" s="25" t="s">
        <v>14</v>
      </c>
      <c r="N34" s="25" t="s">
        <v>98</v>
      </c>
      <c r="O34" s="25" t="s">
        <v>54</v>
      </c>
      <c r="P34" s="25" t="s">
        <v>99</v>
      </c>
      <c r="Q34" s="26" t="s">
        <v>8</v>
      </c>
    </row>
    <row r="35" spans="1:17">
      <c r="A35" t="s">
        <v>161</v>
      </c>
      <c r="B35" s="22" t="s">
        <v>57</v>
      </c>
      <c r="C35" s="43" t="s">
        <v>58</v>
      </c>
      <c r="D35" s="17"/>
      <c r="E35" s="25">
        <v>4</v>
      </c>
      <c r="F35" s="25">
        <v>2</v>
      </c>
      <c r="G35" s="30">
        <f t="shared" si="0"/>
        <v>4</v>
      </c>
      <c r="H35" s="74">
        <v>5.3</v>
      </c>
      <c r="I35" s="29">
        <f t="shared" si="1"/>
        <v>21.2</v>
      </c>
      <c r="J35" s="15"/>
      <c r="K35" s="28">
        <f t="shared" si="2"/>
        <v>21.2</v>
      </c>
      <c r="L35" s="56" t="s">
        <v>34</v>
      </c>
      <c r="M35" s="25" t="s">
        <v>14</v>
      </c>
      <c r="N35" s="25" t="s">
        <v>95</v>
      </c>
      <c r="O35" s="25" t="s">
        <v>59</v>
      </c>
      <c r="P35" s="25" t="s">
        <v>87</v>
      </c>
      <c r="Q35" s="26" t="s">
        <v>8</v>
      </c>
    </row>
    <row r="36" spans="1:17">
      <c r="B36" s="22" t="s">
        <v>93</v>
      </c>
      <c r="C36" s="43" t="s">
        <v>60</v>
      </c>
      <c r="D36" s="17"/>
      <c r="E36" s="25">
        <v>4</v>
      </c>
      <c r="F36" s="25">
        <v>2</v>
      </c>
      <c r="G36" s="30">
        <f t="shared" si="0"/>
        <v>4</v>
      </c>
      <c r="H36" s="74">
        <v>5.0999999999999996</v>
      </c>
      <c r="I36" s="29">
        <f t="shared" si="1"/>
        <v>20.399999999999999</v>
      </c>
      <c r="J36" s="15"/>
      <c r="K36" s="28">
        <f t="shared" si="2"/>
        <v>20.399999999999999</v>
      </c>
      <c r="L36" s="56" t="s">
        <v>34</v>
      </c>
      <c r="M36" s="25" t="s">
        <v>14</v>
      </c>
      <c r="N36" s="25" t="s">
        <v>95</v>
      </c>
      <c r="O36" s="25" t="s">
        <v>59</v>
      </c>
      <c r="P36" s="25" t="s">
        <v>87</v>
      </c>
      <c r="Q36" s="26" t="s">
        <v>8</v>
      </c>
    </row>
    <row r="37" spans="1:17">
      <c r="A37" t="s">
        <v>161</v>
      </c>
      <c r="B37" s="22" t="s">
        <v>61</v>
      </c>
      <c r="C37" s="43" t="s">
        <v>62</v>
      </c>
      <c r="D37" s="17"/>
      <c r="E37" s="25">
        <v>4</v>
      </c>
      <c r="F37" s="25">
        <v>2</v>
      </c>
      <c r="G37" s="30">
        <f t="shared" si="0"/>
        <v>4</v>
      </c>
      <c r="H37" s="74">
        <v>0.79</v>
      </c>
      <c r="I37" s="29">
        <f t="shared" si="1"/>
        <v>3.16</v>
      </c>
      <c r="J37" s="15"/>
      <c r="K37" s="28">
        <f t="shared" si="2"/>
        <v>3.16</v>
      </c>
      <c r="L37" s="56" t="s">
        <v>102</v>
      </c>
      <c r="M37" s="25" t="s">
        <v>14</v>
      </c>
      <c r="N37" s="25" t="s">
        <v>98</v>
      </c>
      <c r="O37" s="25" t="s">
        <v>54</v>
      </c>
      <c r="P37" s="25" t="s">
        <v>99</v>
      </c>
      <c r="Q37" s="26" t="s">
        <v>8</v>
      </c>
    </row>
    <row r="38" spans="1:17">
      <c r="A38" t="s">
        <v>161</v>
      </c>
      <c r="B38" s="22" t="s">
        <v>63</v>
      </c>
      <c r="C38" s="43" t="s">
        <v>64</v>
      </c>
      <c r="D38" s="17"/>
      <c r="E38" s="25">
        <v>4</v>
      </c>
      <c r="F38" s="25">
        <v>2</v>
      </c>
      <c r="G38" s="30">
        <f t="shared" si="0"/>
        <v>4</v>
      </c>
      <c r="H38" s="74">
        <v>0.79</v>
      </c>
      <c r="I38" s="29">
        <f t="shared" si="1"/>
        <v>3.16</v>
      </c>
      <c r="J38" s="15"/>
      <c r="K38" s="28">
        <f t="shared" si="2"/>
        <v>3.16</v>
      </c>
      <c r="L38" s="56" t="s">
        <v>102</v>
      </c>
      <c r="M38" s="25" t="s">
        <v>14</v>
      </c>
      <c r="N38" s="25" t="s">
        <v>98</v>
      </c>
      <c r="O38" s="25" t="s">
        <v>54</v>
      </c>
      <c r="P38" s="25" t="s">
        <v>99</v>
      </c>
      <c r="Q38" s="26" t="s">
        <v>8</v>
      </c>
    </row>
    <row r="39" spans="1:17">
      <c r="A39" t="s">
        <v>161</v>
      </c>
      <c r="B39" s="22" t="s">
        <v>65</v>
      </c>
      <c r="C39" s="43" t="s">
        <v>66</v>
      </c>
      <c r="D39" s="17"/>
      <c r="E39" s="25">
        <v>20</v>
      </c>
      <c r="F39" s="25">
        <v>6</v>
      </c>
      <c r="G39" s="30">
        <f t="shared" si="0"/>
        <v>20</v>
      </c>
      <c r="H39" s="74">
        <v>0.79</v>
      </c>
      <c r="I39" s="29">
        <f t="shared" si="1"/>
        <v>15.8</v>
      </c>
      <c r="J39" s="15"/>
      <c r="K39" s="28">
        <f t="shared" si="2"/>
        <v>15.8</v>
      </c>
      <c r="L39" s="56" t="s">
        <v>102</v>
      </c>
      <c r="M39" s="25" t="s">
        <v>14</v>
      </c>
      <c r="N39" s="25" t="s">
        <v>98</v>
      </c>
      <c r="O39" s="25" t="s">
        <v>54</v>
      </c>
      <c r="P39" s="25" t="s">
        <v>99</v>
      </c>
      <c r="Q39" s="26" t="s">
        <v>8</v>
      </c>
    </row>
    <row r="40" spans="1:17">
      <c r="A40" t="s">
        <v>161</v>
      </c>
      <c r="B40" s="22" t="s">
        <v>67</v>
      </c>
      <c r="C40" s="43" t="s">
        <v>68</v>
      </c>
      <c r="D40" s="17"/>
      <c r="E40" s="25">
        <v>4</v>
      </c>
      <c r="F40" s="25">
        <v>2</v>
      </c>
      <c r="G40" s="30">
        <f t="shared" si="0"/>
        <v>4</v>
      </c>
      <c r="H40" s="74">
        <v>1.19</v>
      </c>
      <c r="I40" s="29">
        <f t="shared" si="1"/>
        <v>4.76</v>
      </c>
      <c r="J40" s="15"/>
      <c r="K40" s="28">
        <f t="shared" si="2"/>
        <v>4.76</v>
      </c>
      <c r="L40" s="56" t="s">
        <v>102</v>
      </c>
      <c r="M40" s="25" t="s">
        <v>14</v>
      </c>
      <c r="N40" s="25" t="s">
        <v>98</v>
      </c>
      <c r="O40" s="25" t="s">
        <v>54</v>
      </c>
      <c r="P40" s="25" t="s">
        <v>99</v>
      </c>
      <c r="Q40" s="26" t="s">
        <v>8</v>
      </c>
    </row>
    <row r="41" spans="1:17">
      <c r="A41" t="s">
        <v>161</v>
      </c>
      <c r="B41" s="22" t="s">
        <v>69</v>
      </c>
      <c r="C41" s="43" t="s">
        <v>70</v>
      </c>
      <c r="D41" s="17"/>
      <c r="E41" s="25">
        <v>4</v>
      </c>
      <c r="F41" s="25">
        <v>2</v>
      </c>
      <c r="G41" s="30">
        <f t="shared" si="0"/>
        <v>4</v>
      </c>
      <c r="H41" s="74">
        <v>4.49</v>
      </c>
      <c r="I41" s="29">
        <f t="shared" si="1"/>
        <v>17.96</v>
      </c>
      <c r="J41" s="15"/>
      <c r="K41" s="28">
        <f t="shared" si="2"/>
        <v>17.96</v>
      </c>
      <c r="L41" s="56" t="s">
        <v>34</v>
      </c>
      <c r="M41" s="25" t="s">
        <v>14</v>
      </c>
      <c r="N41" s="25" t="s">
        <v>95</v>
      </c>
      <c r="O41" s="25" t="s">
        <v>59</v>
      </c>
      <c r="P41" s="25" t="s">
        <v>87</v>
      </c>
      <c r="Q41" s="26" t="s">
        <v>8</v>
      </c>
    </row>
    <row r="42" spans="1:17">
      <c r="A42" t="s">
        <v>161</v>
      </c>
      <c r="B42" s="50" t="s">
        <v>122</v>
      </c>
      <c r="C42" s="46" t="s">
        <v>124</v>
      </c>
      <c r="D42" s="17"/>
      <c r="E42" s="25">
        <v>20</v>
      </c>
      <c r="F42" s="25">
        <v>6</v>
      </c>
      <c r="G42" s="30">
        <f t="shared" si="0"/>
        <v>20</v>
      </c>
      <c r="H42" s="74">
        <v>2</v>
      </c>
      <c r="I42" s="29">
        <f t="shared" si="1"/>
        <v>40</v>
      </c>
      <c r="J42" s="15"/>
      <c r="K42" s="28">
        <f t="shared" si="2"/>
        <v>40</v>
      </c>
      <c r="L42" s="56"/>
      <c r="M42" s="25"/>
      <c r="N42" s="25"/>
      <c r="O42" s="48" t="s">
        <v>123</v>
      </c>
      <c r="P42" s="25"/>
      <c r="Q42" s="26" t="s">
        <v>8</v>
      </c>
    </row>
    <row r="43" spans="1:17">
      <c r="A43" t="s">
        <v>161</v>
      </c>
      <c r="B43" s="22" t="s">
        <v>94</v>
      </c>
      <c r="C43" s="46" t="s">
        <v>71</v>
      </c>
      <c r="D43" s="17"/>
      <c r="E43" s="25">
        <v>6</v>
      </c>
      <c r="F43" s="25">
        <v>2</v>
      </c>
      <c r="G43" s="30">
        <f t="shared" si="0"/>
        <v>6</v>
      </c>
      <c r="H43" s="74">
        <v>13.2</v>
      </c>
      <c r="I43" s="29">
        <f t="shared" si="1"/>
        <v>79.199999999999989</v>
      </c>
      <c r="J43" s="15"/>
      <c r="K43" s="28">
        <f t="shared" si="2"/>
        <v>79.199999999999989</v>
      </c>
      <c r="L43" s="56" t="s">
        <v>34</v>
      </c>
      <c r="M43" s="25" t="s">
        <v>14</v>
      </c>
      <c r="N43" s="25" t="s">
        <v>95</v>
      </c>
      <c r="O43" s="25" t="s">
        <v>59</v>
      </c>
      <c r="P43" s="25" t="s">
        <v>87</v>
      </c>
      <c r="Q43" s="26" t="s">
        <v>8</v>
      </c>
    </row>
    <row r="44" spans="1:17">
      <c r="A44" t="s">
        <v>161</v>
      </c>
      <c r="B44" s="22"/>
      <c r="C44" s="46" t="s">
        <v>157</v>
      </c>
      <c r="D44" s="17"/>
      <c r="E44" s="25">
        <v>6</v>
      </c>
      <c r="F44" s="25">
        <v>2</v>
      </c>
      <c r="G44" s="30">
        <f t="shared" ref="G44" si="3">IF(E44-D44&gt;=F44,ROUNDDOWN(E44-D44, 0),0)</f>
        <v>6</v>
      </c>
      <c r="H44" s="74"/>
      <c r="I44" s="29">
        <f t="shared" ref="I44" si="4">IF(G44&gt;0,G44*H44,0)</f>
        <v>0</v>
      </c>
      <c r="J44" s="15"/>
      <c r="K44" s="28"/>
      <c r="L44" s="56"/>
      <c r="M44" s="25"/>
      <c r="N44" s="25"/>
      <c r="O44" s="25"/>
      <c r="P44" s="25"/>
      <c r="Q44" s="26"/>
    </row>
    <row r="45" spans="1:17">
      <c r="A45" t="s">
        <v>161</v>
      </c>
      <c r="B45" s="22" t="s">
        <v>72</v>
      </c>
      <c r="C45" s="43" t="s">
        <v>73</v>
      </c>
      <c r="D45" s="59"/>
      <c r="E45" s="25">
        <v>12</v>
      </c>
      <c r="F45" s="25">
        <v>4</v>
      </c>
      <c r="G45" s="30">
        <f t="shared" si="0"/>
        <v>12</v>
      </c>
      <c r="H45" s="74">
        <v>0.79</v>
      </c>
      <c r="I45" s="29">
        <f t="shared" si="1"/>
        <v>9.48</v>
      </c>
      <c r="J45" s="15"/>
      <c r="K45" s="28">
        <f t="shared" si="2"/>
        <v>9.48</v>
      </c>
      <c r="L45" s="56" t="s">
        <v>102</v>
      </c>
      <c r="M45" s="25" t="s">
        <v>14</v>
      </c>
      <c r="N45" s="25" t="s">
        <v>98</v>
      </c>
      <c r="O45" s="25" t="s">
        <v>54</v>
      </c>
      <c r="P45" s="25" t="s">
        <v>99</v>
      </c>
      <c r="Q45" s="26" t="s">
        <v>8</v>
      </c>
    </row>
    <row r="46" spans="1:17">
      <c r="A46" t="s">
        <v>161</v>
      </c>
      <c r="B46" s="22" t="s">
        <v>74</v>
      </c>
      <c r="C46" s="43" t="s">
        <v>75</v>
      </c>
      <c r="D46" s="17"/>
      <c r="E46" s="25">
        <v>12</v>
      </c>
      <c r="F46" s="25">
        <v>4</v>
      </c>
      <c r="G46" s="30">
        <f t="shared" si="0"/>
        <v>12</v>
      </c>
      <c r="H46" s="74">
        <v>0.84</v>
      </c>
      <c r="I46" s="29">
        <f t="shared" si="1"/>
        <v>10.08</v>
      </c>
      <c r="J46" s="15"/>
      <c r="K46" s="28">
        <f t="shared" si="2"/>
        <v>10.08</v>
      </c>
      <c r="L46" s="56" t="s">
        <v>102</v>
      </c>
      <c r="M46" s="25" t="s">
        <v>14</v>
      </c>
      <c r="N46" s="25" t="s">
        <v>98</v>
      </c>
      <c r="O46" s="25" t="s">
        <v>49</v>
      </c>
      <c r="P46" s="25" t="s">
        <v>98</v>
      </c>
      <c r="Q46" s="26" t="s">
        <v>8</v>
      </c>
    </row>
    <row r="47" spans="1:17">
      <c r="A47" t="s">
        <v>161</v>
      </c>
      <c r="B47" s="22" t="s">
        <v>76</v>
      </c>
      <c r="C47" s="43" t="s">
        <v>77</v>
      </c>
      <c r="D47" s="17"/>
      <c r="E47" s="25">
        <v>6</v>
      </c>
      <c r="F47" s="25">
        <v>2</v>
      </c>
      <c r="G47" s="30">
        <f t="shared" si="0"/>
        <v>6</v>
      </c>
      <c r="H47" s="74">
        <v>3</v>
      </c>
      <c r="I47" s="29">
        <f t="shared" si="1"/>
        <v>18</v>
      </c>
      <c r="J47" s="15"/>
      <c r="K47" s="28">
        <f t="shared" si="2"/>
        <v>18</v>
      </c>
      <c r="L47" s="56" t="s">
        <v>102</v>
      </c>
      <c r="M47" s="25" t="s">
        <v>14</v>
      </c>
      <c r="N47" s="25" t="s">
        <v>98</v>
      </c>
      <c r="O47" s="25" t="s">
        <v>49</v>
      </c>
      <c r="P47" s="25" t="s">
        <v>98</v>
      </c>
      <c r="Q47" s="26" t="s">
        <v>8</v>
      </c>
    </row>
    <row r="48" spans="1:17">
      <c r="A48" t="s">
        <v>161</v>
      </c>
      <c r="B48" s="22" t="s">
        <v>78</v>
      </c>
      <c r="C48" s="43" t="s">
        <v>79</v>
      </c>
      <c r="D48" s="17"/>
      <c r="E48" s="25">
        <v>6</v>
      </c>
      <c r="F48" s="25">
        <v>2</v>
      </c>
      <c r="G48" s="30">
        <f t="shared" si="0"/>
        <v>6</v>
      </c>
      <c r="H48" s="74">
        <v>3</v>
      </c>
      <c r="I48" s="29">
        <f t="shared" si="1"/>
        <v>18</v>
      </c>
      <c r="J48" s="15"/>
      <c r="K48" s="28">
        <f t="shared" si="2"/>
        <v>18</v>
      </c>
      <c r="L48" s="56" t="s">
        <v>102</v>
      </c>
      <c r="M48" s="25" t="s">
        <v>14</v>
      </c>
      <c r="N48" s="25" t="s">
        <v>98</v>
      </c>
      <c r="O48" s="25" t="s">
        <v>49</v>
      </c>
      <c r="P48" s="25" t="s">
        <v>98</v>
      </c>
      <c r="Q48" s="26" t="s">
        <v>8</v>
      </c>
    </row>
    <row r="49" spans="1:17">
      <c r="A49" t="s">
        <v>161</v>
      </c>
      <c r="B49" s="22" t="s">
        <v>80</v>
      </c>
      <c r="C49" s="22" t="s">
        <v>81</v>
      </c>
      <c r="D49" s="17"/>
      <c r="E49" s="25">
        <v>4</v>
      </c>
      <c r="F49" s="25">
        <v>2</v>
      </c>
      <c r="G49" s="30">
        <f t="shared" si="0"/>
        <v>4</v>
      </c>
      <c r="H49" s="74">
        <v>6</v>
      </c>
      <c r="I49" s="29">
        <f t="shared" si="1"/>
        <v>24</v>
      </c>
      <c r="J49" s="15"/>
      <c r="K49" s="28">
        <f t="shared" si="2"/>
        <v>24</v>
      </c>
      <c r="L49" s="56" t="s">
        <v>102</v>
      </c>
      <c r="M49" s="25" t="s">
        <v>14</v>
      </c>
      <c r="N49" s="25" t="s">
        <v>98</v>
      </c>
      <c r="O49" s="25" t="s">
        <v>49</v>
      </c>
      <c r="P49" s="25" t="s">
        <v>98</v>
      </c>
      <c r="Q49" s="26" t="s">
        <v>8</v>
      </c>
    </row>
    <row r="50" spans="1:17">
      <c r="A50" t="s">
        <v>161</v>
      </c>
      <c r="B50" s="22" t="s">
        <v>82</v>
      </c>
      <c r="C50" s="22" t="s">
        <v>83</v>
      </c>
      <c r="D50" s="17"/>
      <c r="E50" s="25">
        <v>4</v>
      </c>
      <c r="F50" s="25">
        <v>2</v>
      </c>
      <c r="G50" s="30">
        <f t="shared" si="0"/>
        <v>4</v>
      </c>
      <c r="H50" s="74">
        <v>3</v>
      </c>
      <c r="I50" s="29">
        <f t="shared" si="1"/>
        <v>12</v>
      </c>
      <c r="J50" s="15"/>
      <c r="K50" s="28">
        <f t="shared" si="2"/>
        <v>12</v>
      </c>
      <c r="L50" s="56" t="s">
        <v>102</v>
      </c>
      <c r="M50" s="25" t="s">
        <v>14</v>
      </c>
      <c r="N50" s="25" t="s">
        <v>98</v>
      </c>
      <c r="O50" s="25" t="s">
        <v>49</v>
      </c>
      <c r="P50" s="25" t="s">
        <v>98</v>
      </c>
      <c r="Q50" s="26" t="s">
        <v>8</v>
      </c>
    </row>
    <row r="51" spans="1:17">
      <c r="A51" t="s">
        <v>161</v>
      </c>
      <c r="B51" s="22" t="s">
        <v>133</v>
      </c>
      <c r="C51" s="43" t="s">
        <v>134</v>
      </c>
      <c r="D51" s="17"/>
      <c r="E51" s="25">
        <v>12</v>
      </c>
      <c r="F51" s="25">
        <v>2</v>
      </c>
      <c r="G51" s="30">
        <f t="shared" si="0"/>
        <v>12</v>
      </c>
      <c r="H51" s="74">
        <v>11.99</v>
      </c>
      <c r="I51" s="29">
        <f t="shared" si="1"/>
        <v>143.88</v>
      </c>
      <c r="J51" s="76"/>
      <c r="K51" s="28">
        <f t="shared" si="2"/>
        <v>143.88</v>
      </c>
      <c r="L51" s="56" t="s">
        <v>17</v>
      </c>
      <c r="M51" s="25" t="s">
        <v>14</v>
      </c>
      <c r="N51" s="25" t="s">
        <v>98</v>
      </c>
      <c r="O51" s="25" t="s">
        <v>135</v>
      </c>
      <c r="P51" s="25" t="s">
        <v>136</v>
      </c>
      <c r="Q51" s="26" t="s">
        <v>8</v>
      </c>
    </row>
    <row r="52" spans="1:17">
      <c r="A52" t="s">
        <v>161</v>
      </c>
      <c r="B52" s="22"/>
      <c r="C52" s="46" t="s">
        <v>155</v>
      </c>
      <c r="D52" s="17"/>
      <c r="E52" s="25">
        <v>1</v>
      </c>
      <c r="F52" s="25">
        <v>0.5</v>
      </c>
      <c r="G52" s="30">
        <f>IF(E52-D52&gt;=F52,ROUNDDOWN(E52-D52, 0),0)</f>
        <v>1</v>
      </c>
      <c r="H52" s="74">
        <v>9.99</v>
      </c>
      <c r="I52" s="29">
        <f>IF(G52&gt;0,H52,0)</f>
        <v>9.99</v>
      </c>
      <c r="J52" s="76"/>
      <c r="K52" s="28">
        <f>I52+J52</f>
        <v>9.99</v>
      </c>
      <c r="L52" s="56"/>
      <c r="M52" s="25"/>
      <c r="N52" s="25"/>
      <c r="O52" s="48" t="s">
        <v>46</v>
      </c>
      <c r="P52" s="25"/>
      <c r="Q52" s="26"/>
    </row>
    <row r="53" spans="1:17">
      <c r="A53" t="s">
        <v>161</v>
      </c>
      <c r="B53" s="22"/>
      <c r="C53" s="46" t="s">
        <v>151</v>
      </c>
      <c r="D53" s="17"/>
      <c r="E53" s="25">
        <v>2</v>
      </c>
      <c r="F53" s="25">
        <v>1</v>
      </c>
      <c r="G53" s="30">
        <f>IF(E53-D53&gt;=F53,ROUNDDOWN(E53-D53, 0),0)</f>
        <v>2</v>
      </c>
      <c r="H53" s="74">
        <v>3.79</v>
      </c>
      <c r="I53" s="29">
        <f>IF(G53&gt;0,G53*H53,0)</f>
        <v>7.58</v>
      </c>
      <c r="J53" s="76"/>
      <c r="K53" s="28">
        <f>I53+J53</f>
        <v>7.58</v>
      </c>
      <c r="L53" s="56"/>
      <c r="M53" s="25"/>
      <c r="N53" s="25"/>
      <c r="O53" s="48" t="s">
        <v>46</v>
      </c>
      <c r="P53" s="25"/>
      <c r="Q53" s="26"/>
    </row>
    <row r="54" spans="1:17">
      <c r="A54" t="s">
        <v>161</v>
      </c>
      <c r="B54" s="22"/>
      <c r="C54" s="46" t="s">
        <v>152</v>
      </c>
      <c r="D54" s="17"/>
      <c r="E54" s="25">
        <v>2</v>
      </c>
      <c r="F54" s="25">
        <v>1</v>
      </c>
      <c r="G54" s="30">
        <f>IF(E54-D54&gt;=F54,ROUNDDOWN(E54-D54, 0),0)</f>
        <v>2</v>
      </c>
      <c r="H54" s="74">
        <v>6</v>
      </c>
      <c r="I54" s="29">
        <f>IF(G54&gt;0,G54*H54,0)</f>
        <v>12</v>
      </c>
      <c r="J54" s="76"/>
      <c r="K54" s="28">
        <f>I54+J54</f>
        <v>12</v>
      </c>
      <c r="L54" s="56"/>
      <c r="M54" s="25"/>
      <c r="N54" s="25"/>
      <c r="O54" s="25"/>
      <c r="P54" s="25"/>
      <c r="Q54" s="26"/>
    </row>
    <row r="55" spans="1:17">
      <c r="B55" s="47" t="s">
        <v>139</v>
      </c>
      <c r="C55" s="47" t="s">
        <v>140</v>
      </c>
      <c r="D55" s="17"/>
      <c r="E55" s="25">
        <v>2000</v>
      </c>
      <c r="F55" s="25">
        <v>500</v>
      </c>
      <c r="G55" s="30">
        <f>IF(E55-D55&gt;=F55,ROUNDDOWN(E55-D55, 0),0)</f>
        <v>2000</v>
      </c>
      <c r="H55" s="74">
        <v>0.02</v>
      </c>
      <c r="I55" s="29">
        <f t="shared" si="1"/>
        <v>40</v>
      </c>
      <c r="J55" s="76"/>
      <c r="K55" s="28">
        <f>I55+J55</f>
        <v>40</v>
      </c>
      <c r="L55" s="56"/>
      <c r="M55" s="25"/>
      <c r="N55" s="25"/>
      <c r="O55" s="25"/>
      <c r="P55" s="25"/>
      <c r="Q55" s="25"/>
    </row>
    <row r="56" spans="1:17">
      <c r="B56" s="1"/>
      <c r="C56" s="1"/>
      <c r="D56" s="9"/>
      <c r="E56" s="1"/>
      <c r="F56" s="1"/>
      <c r="G56" s="1"/>
      <c r="H56" s="2"/>
      <c r="I56" s="2"/>
      <c r="J56" s="11"/>
      <c r="K56" s="1"/>
      <c r="L56" s="1"/>
      <c r="M56" s="1"/>
      <c r="N56" s="1"/>
      <c r="O56" s="1"/>
      <c r="P56" s="1"/>
      <c r="Q56" s="1"/>
    </row>
    <row r="57" spans="1:17">
      <c r="B57" s="1"/>
      <c r="C57" s="1"/>
      <c r="D57" s="9"/>
      <c r="E57" s="1"/>
      <c r="F57" s="1"/>
      <c r="G57" s="1"/>
      <c r="H57" s="2"/>
      <c r="I57" s="2"/>
      <c r="J57" s="60" t="s">
        <v>7</v>
      </c>
      <c r="K57" s="61">
        <f>SUM(K7:K56)</f>
        <v>5311.9599999999982</v>
      </c>
      <c r="L57" s="2"/>
      <c r="M57" s="1"/>
      <c r="N57" s="1"/>
      <c r="O57" s="1"/>
      <c r="P57" s="1"/>
      <c r="Q57" s="1"/>
    </row>
    <row r="58" spans="1:17">
      <c r="B58" s="1"/>
      <c r="C58" s="1"/>
      <c r="D58" s="9"/>
      <c r="E58" s="1"/>
      <c r="F58" s="1"/>
      <c r="G58" s="1"/>
      <c r="H58" s="2"/>
      <c r="I58" s="2"/>
      <c r="J58" s="11"/>
      <c r="K58" s="2"/>
      <c r="L58" s="2"/>
      <c r="M58" s="1"/>
      <c r="N58" s="1"/>
      <c r="O58" s="1"/>
      <c r="P58" s="1"/>
      <c r="Q58" s="1"/>
    </row>
    <row r="59" spans="1:17">
      <c r="B59" s="1"/>
      <c r="C59" s="1"/>
      <c r="D59" s="9"/>
      <c r="E59" s="1"/>
      <c r="F59" s="1"/>
      <c r="G59" s="1"/>
      <c r="H59" s="2"/>
      <c r="I59" s="2"/>
      <c r="J59" s="11"/>
      <c r="K59" s="2"/>
      <c r="L59" s="2"/>
      <c r="M59" s="1"/>
      <c r="N59" s="1"/>
      <c r="O59" s="1"/>
      <c r="P59" s="1"/>
      <c r="Q59" s="1"/>
    </row>
    <row r="60" spans="1:17">
      <c r="B60" s="1"/>
      <c r="C60" s="1"/>
      <c r="D60" s="9"/>
      <c r="E60" s="1"/>
      <c r="F60" s="1"/>
      <c r="G60" s="1"/>
      <c r="H60" s="2"/>
      <c r="I60" s="2"/>
      <c r="J60" s="11"/>
      <c r="K60" s="1"/>
      <c r="L60" s="1"/>
      <c r="M60" s="1"/>
      <c r="N60" s="1"/>
      <c r="O60" s="1"/>
      <c r="P60" s="1"/>
      <c r="Q60" s="1"/>
    </row>
    <row r="61" spans="1:17" ht="19" thickBot="1">
      <c r="B61" s="102" t="s">
        <v>19</v>
      </c>
      <c r="C61" s="102"/>
      <c r="D61" s="77"/>
      <c r="E61" s="71"/>
      <c r="F61" s="71"/>
      <c r="G61" s="71"/>
      <c r="H61" s="78"/>
      <c r="I61" s="78"/>
      <c r="J61" s="11"/>
      <c r="K61" s="101" t="s">
        <v>20</v>
      </c>
      <c r="L61" s="101"/>
      <c r="M61" s="71"/>
      <c r="N61" s="71"/>
      <c r="O61" s="71"/>
      <c r="P61" s="3"/>
      <c r="Q61" s="3"/>
    </row>
    <row r="62" spans="1:17">
      <c r="B62" s="1"/>
      <c r="C62" s="1"/>
      <c r="D62" s="9"/>
      <c r="E62" s="1"/>
      <c r="F62" s="1"/>
      <c r="G62" s="1"/>
      <c r="H62" s="2"/>
      <c r="I62" s="2"/>
      <c r="J62" s="11"/>
      <c r="K62" s="1"/>
      <c r="L62" s="1"/>
      <c r="M62" s="1"/>
      <c r="N62" s="1"/>
      <c r="O62" s="1"/>
      <c r="P62" s="1"/>
      <c r="Q62" s="1"/>
    </row>
    <row r="63" spans="1:17">
      <c r="B63" s="1"/>
      <c r="C63" s="1"/>
      <c r="D63" s="9"/>
      <c r="E63" s="1"/>
      <c r="F63" s="1"/>
      <c r="G63" s="1"/>
      <c r="H63" s="2"/>
      <c r="I63" s="2"/>
      <c r="J63" s="11"/>
      <c r="K63" s="1"/>
      <c r="L63" s="1"/>
      <c r="M63" s="1"/>
      <c r="N63" s="1"/>
      <c r="O63" s="1"/>
      <c r="P63" s="1"/>
      <c r="Q63" s="1"/>
    </row>
    <row r="64" spans="1:17">
      <c r="B64" s="1"/>
      <c r="C64" s="79" t="s">
        <v>23</v>
      </c>
      <c r="D64" s="99" t="s">
        <v>29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"/>
    </row>
    <row r="65" spans="2:17">
      <c r="B65" s="1"/>
      <c r="C65" s="80" t="s">
        <v>24</v>
      </c>
      <c r="D65" s="99" t="s">
        <v>28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"/>
    </row>
    <row r="66" spans="2:17">
      <c r="B66" s="1"/>
      <c r="C66" s="81" t="s">
        <v>25</v>
      </c>
      <c r="D66" s="82" t="s">
        <v>26</v>
      </c>
      <c r="E66" s="1"/>
      <c r="F66" s="1"/>
      <c r="G66" s="1"/>
      <c r="H66" s="2"/>
      <c r="I66" s="2"/>
      <c r="J66" s="11"/>
      <c r="K66" s="1"/>
      <c r="L66" s="1"/>
      <c r="M66" s="1"/>
      <c r="N66" s="1"/>
      <c r="O66" s="1"/>
      <c r="P66" s="1"/>
      <c r="Q66" s="1"/>
    </row>
    <row r="67" spans="2:17">
      <c r="B67" s="1"/>
      <c r="C67" s="83" t="s">
        <v>27</v>
      </c>
      <c r="D67" s="82" t="s">
        <v>30</v>
      </c>
      <c r="E67" s="1"/>
      <c r="F67" s="1"/>
      <c r="G67" s="1"/>
      <c r="H67" s="2"/>
      <c r="I67" s="2"/>
      <c r="J67" s="1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9"/>
      <c r="E68" s="1"/>
      <c r="F68" s="1"/>
      <c r="G68" s="1"/>
      <c r="H68" s="2"/>
      <c r="I68" s="2"/>
      <c r="J68" s="1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9"/>
      <c r="E69" s="1"/>
      <c r="F69" s="1"/>
      <c r="G69" s="1"/>
      <c r="H69" s="2"/>
      <c r="I69" s="2"/>
      <c r="J69" s="1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9"/>
      <c r="E70" s="1"/>
      <c r="F70" s="1"/>
      <c r="G70" s="1"/>
      <c r="H70" s="2"/>
      <c r="I70" s="2"/>
      <c r="J70" s="1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9"/>
      <c r="E71" s="1"/>
      <c r="F71" s="1"/>
      <c r="G71" s="1"/>
      <c r="H71" s="2"/>
      <c r="I71" s="2"/>
      <c r="J71" s="11"/>
      <c r="K71" s="1"/>
      <c r="L71" s="1"/>
      <c r="M71" s="1"/>
      <c r="N71" s="1"/>
      <c r="O71" s="1"/>
      <c r="P71" s="1"/>
      <c r="Q71" s="1"/>
    </row>
  </sheetData>
  <mergeCells count="6">
    <mergeCell ref="D65:P65"/>
    <mergeCell ref="B1:K1"/>
    <mergeCell ref="M1:O1"/>
    <mergeCell ref="B61:C61"/>
    <mergeCell ref="K61:L61"/>
    <mergeCell ref="D64:P64"/>
  </mergeCells>
  <phoneticPr fontId="3" type="noConversion"/>
  <conditionalFormatting sqref="I7:I55">
    <cfRule type="cellIs" dxfId="40" priority="2" stopIfTrue="1" operator="greaterThan">
      <formula>0</formula>
    </cfRule>
  </conditionalFormatting>
  <conditionalFormatting sqref="G7:G55">
    <cfRule type="cellIs" dxfId="39" priority="3" stopIfTrue="1" operator="greaterThanOrEqual">
      <formula>1</formula>
    </cfRule>
  </conditionalFormatting>
  <conditionalFormatting sqref="A6:A55">
    <cfRule type="containsText" dxfId="38" priority="1" operator="containsText" text="x">
      <formula>NOT(ISERROR(SEARCH("x",A6)))</formula>
    </cfRule>
  </conditionalFormatting>
  <hyperlinks>
    <hyperlink ref="Q7" r:id="rId1"/>
    <hyperlink ref="Q10" r:id="rId2"/>
    <hyperlink ref="Q27" r:id="rId3"/>
    <hyperlink ref="Q26" r:id="rId4"/>
    <hyperlink ref="Q30" r:id="rId5"/>
    <hyperlink ref="Q31" r:id="rId6"/>
    <hyperlink ref="Q32" r:id="rId7"/>
    <hyperlink ref="Q46:Q50" r:id="rId8" display="CLICK HERE"/>
    <hyperlink ref="Q33" r:id="rId9"/>
    <hyperlink ref="Q34" r:id="rId10"/>
    <hyperlink ref="Q37:Q40" r:id="rId11" display="CLICK HERE"/>
    <hyperlink ref="Q45" r:id="rId12"/>
    <hyperlink ref="Q35" r:id="rId13"/>
    <hyperlink ref="Q36" r:id="rId14"/>
    <hyperlink ref="Q41:Q43" r:id="rId15" display="CLICK HERE"/>
    <hyperlink ref="Q29" r:id="rId16"/>
    <hyperlink ref="Q28" r:id="rId17"/>
    <hyperlink ref="Q16" r:id="rId18"/>
    <hyperlink ref="Q18" r:id="rId19"/>
    <hyperlink ref="Q20" r:id="rId20"/>
    <hyperlink ref="Q21" r:id="rId21"/>
    <hyperlink ref="Q11" r:id="rId22"/>
    <hyperlink ref="Q23" r:id="rId23"/>
    <hyperlink ref="Q22" r:id="rId24"/>
    <hyperlink ref="Q24" r:id="rId25"/>
    <hyperlink ref="Q42" r:id="rId26"/>
    <hyperlink ref="Q51" r:id="rId27"/>
    <hyperlink ref="Q12" r:id="rId28"/>
  </hyperlinks>
  <pageMargins left="0.75" right="0.75" top="1" bottom="1" header="0.5" footer="0.5"/>
  <pageSetup scale="5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12"/>
  <sheetViews>
    <sheetView topLeftCell="B12" workbookViewId="0">
      <selection activeCell="A16" sqref="A16"/>
    </sheetView>
  </sheetViews>
  <sheetFormatPr baseColWidth="10" defaultRowHeight="12" x14ac:dyDescent="0"/>
  <cols>
    <col min="3" max="3" width="35.5" customWidth="1"/>
  </cols>
  <sheetData>
    <row r="1" spans="1:26" ht="19" thickBot="1">
      <c r="B1" s="100" t="s">
        <v>92</v>
      </c>
      <c r="C1" s="100"/>
      <c r="D1" s="100"/>
      <c r="E1" s="100"/>
      <c r="F1" s="100"/>
      <c r="G1" s="100"/>
      <c r="H1" s="100"/>
      <c r="I1" s="100"/>
      <c r="J1" s="100"/>
      <c r="K1" s="100"/>
      <c r="L1" s="1"/>
      <c r="M1" s="101" t="s">
        <v>15</v>
      </c>
      <c r="N1" s="101"/>
      <c r="O1" s="101"/>
      <c r="P1" s="84">
        <v>41666</v>
      </c>
      <c r="Q1" s="71"/>
      <c r="R1" s="3"/>
      <c r="S1" s="3"/>
      <c r="T1" s="3"/>
      <c r="U1" s="3"/>
      <c r="V1" s="3"/>
      <c r="W1" s="3"/>
      <c r="X1" s="3"/>
      <c r="Y1" s="3"/>
      <c r="Z1" s="3"/>
    </row>
    <row r="2" spans="1:26" ht="19" thickBot="1">
      <c r="B2" s="95"/>
      <c r="C2" s="95"/>
      <c r="D2" s="95"/>
      <c r="E2" s="95"/>
      <c r="F2" s="95"/>
      <c r="G2" s="95"/>
      <c r="H2" s="95"/>
      <c r="I2" s="95"/>
      <c r="J2" s="95"/>
      <c r="K2" s="95"/>
      <c r="L2" s="1"/>
      <c r="M2" s="1"/>
      <c r="N2" s="1"/>
      <c r="O2" s="94" t="s">
        <v>21</v>
      </c>
      <c r="P2" s="63" t="s">
        <v>159</v>
      </c>
      <c r="Q2" s="72"/>
      <c r="R2" s="3"/>
      <c r="S2" s="3"/>
      <c r="T2" s="3"/>
      <c r="U2" s="3"/>
      <c r="V2" s="3"/>
      <c r="W2" s="3"/>
      <c r="X2" s="3"/>
      <c r="Y2" s="3"/>
      <c r="Z2" s="3"/>
    </row>
    <row r="3" spans="1:26">
      <c r="B3" s="1"/>
      <c r="C3" s="1"/>
      <c r="D3" s="9"/>
      <c r="E3" s="1"/>
      <c r="F3" s="1"/>
      <c r="G3" s="1"/>
      <c r="H3" s="2"/>
      <c r="I3" s="2"/>
      <c r="J3" s="11"/>
      <c r="K3" s="1"/>
      <c r="L3" s="1"/>
      <c r="M3" s="1"/>
      <c r="N3" s="1"/>
      <c r="O3" s="1"/>
      <c r="P3" s="1"/>
      <c r="Q3" s="1"/>
      <c r="R3" s="3"/>
      <c r="S3" s="3"/>
      <c r="T3" s="3"/>
      <c r="U3" s="3"/>
      <c r="V3" s="3"/>
      <c r="W3" s="3"/>
      <c r="X3" s="3"/>
      <c r="Y3" s="3"/>
      <c r="Z3" s="3"/>
    </row>
    <row r="4" spans="1:26">
      <c r="B4" s="1"/>
      <c r="C4" s="1"/>
      <c r="D4" s="9"/>
      <c r="E4" s="1"/>
      <c r="F4" s="1"/>
      <c r="G4" s="1"/>
      <c r="H4" s="2"/>
      <c r="I4" s="2"/>
      <c r="J4" s="11"/>
      <c r="K4" s="1"/>
      <c r="L4" s="1"/>
      <c r="M4" s="1"/>
      <c r="N4" s="1"/>
      <c r="O4" s="1"/>
      <c r="P4" s="1"/>
      <c r="Q4" s="1"/>
      <c r="R4" s="3"/>
      <c r="S4" s="3"/>
      <c r="T4" s="3"/>
      <c r="U4" s="3"/>
      <c r="V4" s="3"/>
      <c r="W4" s="3"/>
      <c r="X4" s="3"/>
      <c r="Y4" s="3"/>
      <c r="Z4" s="3"/>
    </row>
    <row r="5" spans="1:26" ht="45">
      <c r="A5" s="37" t="s">
        <v>189</v>
      </c>
      <c r="B5" s="37" t="s">
        <v>0</v>
      </c>
      <c r="C5" s="37" t="s">
        <v>1</v>
      </c>
      <c r="D5" s="38" t="s">
        <v>13</v>
      </c>
      <c r="E5" s="37" t="s">
        <v>11</v>
      </c>
      <c r="F5" s="37" t="s">
        <v>12</v>
      </c>
      <c r="G5" s="27" t="s">
        <v>22</v>
      </c>
      <c r="H5" s="39" t="s">
        <v>5</v>
      </c>
      <c r="I5" s="39" t="s">
        <v>10</v>
      </c>
      <c r="J5" s="40" t="s">
        <v>9</v>
      </c>
      <c r="K5" s="37" t="s">
        <v>7</v>
      </c>
      <c r="L5" s="37" t="s">
        <v>16</v>
      </c>
      <c r="M5" s="37" t="s">
        <v>6</v>
      </c>
      <c r="N5" s="37" t="s">
        <v>31</v>
      </c>
      <c r="O5" s="37" t="s">
        <v>2</v>
      </c>
      <c r="P5" s="37" t="s">
        <v>3</v>
      </c>
      <c r="Q5" s="37" t="s">
        <v>4</v>
      </c>
      <c r="R5" s="8"/>
      <c r="S5" s="8"/>
      <c r="T5" s="8"/>
      <c r="U5" s="8"/>
      <c r="V5" s="8"/>
      <c r="W5" s="8"/>
      <c r="X5" s="8"/>
      <c r="Y5" s="8"/>
      <c r="Z5" s="8"/>
    </row>
    <row r="6" spans="1:26">
      <c r="B6" s="1"/>
      <c r="C6" s="1"/>
      <c r="D6" s="9"/>
      <c r="E6" s="1"/>
      <c r="F6" s="1"/>
      <c r="G6" s="1"/>
      <c r="H6" s="2"/>
      <c r="I6" s="2"/>
      <c r="J6" s="11"/>
      <c r="K6" s="1"/>
      <c r="L6" s="1"/>
      <c r="M6" s="1"/>
      <c r="N6" s="1"/>
      <c r="O6" s="1"/>
      <c r="P6" s="1"/>
      <c r="Q6" s="1"/>
      <c r="R6" s="3"/>
      <c r="S6" s="3"/>
      <c r="T6" s="3"/>
      <c r="U6" s="3"/>
      <c r="V6" s="3"/>
      <c r="W6" s="3"/>
      <c r="X6" s="3"/>
      <c r="Y6" s="3"/>
      <c r="Z6" s="3"/>
    </row>
    <row r="7" spans="1:26">
      <c r="A7" s="67" t="s">
        <v>161</v>
      </c>
      <c r="B7" s="43" t="s">
        <v>32</v>
      </c>
      <c r="C7" s="43" t="s">
        <v>33</v>
      </c>
      <c r="D7" s="17">
        <v>184</v>
      </c>
      <c r="E7" s="41">
        <v>288</v>
      </c>
      <c r="F7" s="24">
        <v>48</v>
      </c>
      <c r="G7" s="30">
        <f>IF(E7-D7&gt;=F7,ROUNDUP((E7-D7)/144,0)*144,0)</f>
        <v>144</v>
      </c>
      <c r="H7" s="73">
        <v>0.28999999999999998</v>
      </c>
      <c r="I7" s="29">
        <f>IF(G7&gt;0,ROUNDUP(G7/144,0)*H7*144,0)</f>
        <v>41.76</v>
      </c>
      <c r="J7" s="15"/>
      <c r="K7" s="28">
        <f>I7+J7</f>
        <v>41.76</v>
      </c>
      <c r="L7" s="49" t="s">
        <v>34</v>
      </c>
      <c r="M7" s="25" t="s">
        <v>14</v>
      </c>
      <c r="N7" s="48" t="s">
        <v>188</v>
      </c>
      <c r="O7" s="48" t="s">
        <v>125</v>
      </c>
      <c r="P7" s="48" t="s">
        <v>127</v>
      </c>
      <c r="Q7" s="26" t="s">
        <v>8</v>
      </c>
      <c r="R7" s="3"/>
      <c r="S7" s="3"/>
      <c r="T7" s="3"/>
      <c r="U7" s="3"/>
      <c r="V7" s="3"/>
      <c r="W7" s="3"/>
      <c r="X7" s="3"/>
      <c r="Y7" s="3"/>
      <c r="Z7" s="3"/>
    </row>
    <row r="8" spans="1:26">
      <c r="A8" s="67" t="s">
        <v>161</v>
      </c>
      <c r="B8" s="46" t="s">
        <v>147</v>
      </c>
      <c r="C8" s="46" t="s">
        <v>148</v>
      </c>
      <c r="D8" s="17">
        <v>26</v>
      </c>
      <c r="E8" s="41">
        <v>24</v>
      </c>
      <c r="F8" s="24">
        <v>6</v>
      </c>
      <c r="G8" s="30">
        <f>IF(E8-D8&gt;=F8,ROUNDUP((E8-D8)/24,0)*24,0)</f>
        <v>0</v>
      </c>
      <c r="H8" s="73"/>
      <c r="I8" s="29">
        <f>IF(G8&gt;0,ROUNDUP(G8/144,0)*H8*144,0)</f>
        <v>0</v>
      </c>
      <c r="J8" s="15"/>
      <c r="K8" s="28">
        <f>I8+J8</f>
        <v>0</v>
      </c>
      <c r="L8" s="49"/>
      <c r="M8" s="25"/>
      <c r="N8" s="48"/>
      <c r="O8" s="48"/>
      <c r="P8" s="48"/>
      <c r="Q8" s="26"/>
      <c r="R8" s="3"/>
      <c r="S8" s="3"/>
      <c r="T8" s="3"/>
      <c r="U8" s="3"/>
      <c r="V8" s="3"/>
      <c r="W8" s="3"/>
      <c r="X8" s="3"/>
      <c r="Y8" s="3"/>
      <c r="Z8" s="3"/>
    </row>
    <row r="9" spans="1:26">
      <c r="A9" s="67" t="s">
        <v>161</v>
      </c>
      <c r="B9" s="46" t="s">
        <v>149</v>
      </c>
      <c r="C9" s="46" t="s">
        <v>149</v>
      </c>
      <c r="D9" s="17">
        <v>5</v>
      </c>
      <c r="E9" s="41">
        <v>12</v>
      </c>
      <c r="F9" s="24">
        <v>6</v>
      </c>
      <c r="G9" s="30">
        <f>IF(E9-D9&gt;=F9,ROUNDUP((E9-D9)/12,0)*12,0)</f>
        <v>12</v>
      </c>
      <c r="H9" s="73"/>
      <c r="I9" s="29">
        <f>IF(G9&gt;0,ROUNDUP(G9/144,0)*H9*144,0)</f>
        <v>0</v>
      </c>
      <c r="J9" s="15"/>
      <c r="K9" s="28">
        <f>I9+J9</f>
        <v>0</v>
      </c>
      <c r="L9" s="49"/>
      <c r="M9" s="25"/>
      <c r="N9" s="48"/>
      <c r="O9" s="48"/>
      <c r="P9" s="48"/>
      <c r="Q9" s="26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67" t="s">
        <v>161</v>
      </c>
      <c r="B10" s="43" t="s">
        <v>38</v>
      </c>
      <c r="C10" s="43" t="s">
        <v>41</v>
      </c>
      <c r="D10" s="17">
        <v>1.18</v>
      </c>
      <c r="E10" s="24">
        <v>3</v>
      </c>
      <c r="F10" s="24">
        <v>0.5</v>
      </c>
      <c r="G10" s="30">
        <f t="shared" ref="G10:G52" si="0">IF(E10-D10&gt;=F10,ROUNDDOWN(E10-D10, 0),0)</f>
        <v>1</v>
      </c>
      <c r="H10" s="73">
        <v>272</v>
      </c>
      <c r="I10" s="29">
        <f t="shared" ref="I10:I56" si="1">IF(G10&gt;0,G10*H10,0)</f>
        <v>272</v>
      </c>
      <c r="J10" s="15"/>
      <c r="K10" s="28">
        <f t="shared" ref="K10:K52" si="2">I10+J10</f>
        <v>272</v>
      </c>
      <c r="L10" s="49" t="s">
        <v>18</v>
      </c>
      <c r="M10" s="25" t="s">
        <v>14</v>
      </c>
      <c r="N10" s="25" t="s">
        <v>39</v>
      </c>
      <c r="O10" s="48" t="s">
        <v>40</v>
      </c>
      <c r="P10" s="25" t="s">
        <v>42</v>
      </c>
      <c r="Q10" s="26" t="s">
        <v>8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67" t="s">
        <v>161</v>
      </c>
      <c r="B11" s="46" t="s">
        <v>115</v>
      </c>
      <c r="C11" s="46" t="s">
        <v>114</v>
      </c>
      <c r="D11" s="17">
        <v>1.5</v>
      </c>
      <c r="E11" s="24">
        <v>1</v>
      </c>
      <c r="F11" s="24">
        <v>0.5</v>
      </c>
      <c r="G11" s="30">
        <f t="shared" si="0"/>
        <v>0</v>
      </c>
      <c r="H11" s="73">
        <v>272</v>
      </c>
      <c r="I11" s="29">
        <f t="shared" si="1"/>
        <v>0</v>
      </c>
      <c r="J11" s="15"/>
      <c r="K11" s="28">
        <f t="shared" si="2"/>
        <v>0</v>
      </c>
      <c r="L11" s="49" t="s">
        <v>18</v>
      </c>
      <c r="M11" s="48" t="s">
        <v>14</v>
      </c>
      <c r="N11" s="48" t="s">
        <v>39</v>
      </c>
      <c r="O11" s="48" t="s">
        <v>40</v>
      </c>
      <c r="P11" s="48" t="s">
        <v>42</v>
      </c>
      <c r="Q11" s="26" t="s">
        <v>8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67" t="s">
        <v>161</v>
      </c>
      <c r="B12" s="46"/>
      <c r="C12" s="46" t="s">
        <v>150</v>
      </c>
      <c r="D12" s="17">
        <v>2</v>
      </c>
      <c r="E12" s="24">
        <v>2</v>
      </c>
      <c r="F12" s="24">
        <v>0.5</v>
      </c>
      <c r="G12" s="30">
        <f t="shared" si="0"/>
        <v>0</v>
      </c>
      <c r="H12" s="73">
        <v>80</v>
      </c>
      <c r="I12" s="29">
        <f>IF(G12&gt;0,G12*H12,0)</f>
        <v>0</v>
      </c>
      <c r="J12" s="15"/>
      <c r="K12" s="28">
        <f>I12+J12</f>
        <v>0</v>
      </c>
      <c r="L12" s="49"/>
      <c r="M12" s="48"/>
      <c r="N12" s="48"/>
      <c r="O12" s="48"/>
      <c r="P12" s="48"/>
      <c r="Q12" s="26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67" t="s">
        <v>161</v>
      </c>
      <c r="B13" s="46"/>
      <c r="C13" s="46" t="s">
        <v>141</v>
      </c>
      <c r="D13" s="17">
        <v>0.4</v>
      </c>
      <c r="E13" s="24">
        <v>1</v>
      </c>
      <c r="F13" s="24">
        <v>0.5</v>
      </c>
      <c r="G13" s="30">
        <f t="shared" si="0"/>
        <v>0</v>
      </c>
      <c r="H13" s="73">
        <v>35</v>
      </c>
      <c r="I13" s="29">
        <f>IF(G13&gt;0,G13*H13,0)</f>
        <v>0</v>
      </c>
      <c r="J13" s="15"/>
      <c r="K13" s="28">
        <f>I13+J13</f>
        <v>0</v>
      </c>
      <c r="L13" s="49"/>
      <c r="M13" s="48"/>
      <c r="N13" s="48"/>
      <c r="O13" s="48"/>
      <c r="P13" s="48"/>
      <c r="Q13" s="26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67"/>
      <c r="B14" s="46"/>
      <c r="C14" s="46" t="s">
        <v>143</v>
      </c>
      <c r="D14" s="17">
        <v>0</v>
      </c>
      <c r="E14" s="24">
        <v>1</v>
      </c>
      <c r="F14" s="24">
        <v>0.5</v>
      </c>
      <c r="G14" s="30">
        <f t="shared" si="0"/>
        <v>1</v>
      </c>
      <c r="H14" s="73"/>
      <c r="I14" s="29">
        <f>IF(G14&gt;0,G14*H14,0)</f>
        <v>0</v>
      </c>
      <c r="J14" s="15"/>
      <c r="K14" s="28">
        <f>I14+J14</f>
        <v>0</v>
      </c>
      <c r="L14" s="49"/>
      <c r="M14" s="48"/>
      <c r="N14" s="48"/>
      <c r="O14" s="48"/>
      <c r="P14" s="48"/>
      <c r="Q14" s="26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67"/>
      <c r="B15" s="46"/>
      <c r="C15" s="46" t="s">
        <v>144</v>
      </c>
      <c r="D15" s="17">
        <v>0</v>
      </c>
      <c r="E15" s="24">
        <v>2</v>
      </c>
      <c r="F15" s="24">
        <v>0.5</v>
      </c>
      <c r="G15" s="30">
        <f t="shared" si="0"/>
        <v>2</v>
      </c>
      <c r="H15" s="73"/>
      <c r="I15" s="29">
        <f>IF(G15&gt;0,G15*H15,0)</f>
        <v>0</v>
      </c>
      <c r="J15" s="15"/>
      <c r="K15" s="28">
        <f>I15+J15</f>
        <v>0</v>
      </c>
      <c r="L15" s="49"/>
      <c r="M15" s="48"/>
      <c r="N15" s="48"/>
      <c r="O15" s="48"/>
      <c r="P15" s="48"/>
      <c r="Q15" s="26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67" t="s">
        <v>161</v>
      </c>
      <c r="B16" s="43" t="s">
        <v>104</v>
      </c>
      <c r="C16" s="43" t="s">
        <v>105</v>
      </c>
      <c r="D16" s="17">
        <v>0.66</v>
      </c>
      <c r="E16" s="24">
        <v>1</v>
      </c>
      <c r="F16" s="24">
        <v>0.6</v>
      </c>
      <c r="G16" s="30">
        <f t="shared" si="0"/>
        <v>0</v>
      </c>
      <c r="H16" s="73">
        <f>SUM(0.29*144)</f>
        <v>41.76</v>
      </c>
      <c r="I16" s="29">
        <f t="shared" si="1"/>
        <v>0</v>
      </c>
      <c r="J16" s="15"/>
      <c r="K16" s="28">
        <f t="shared" si="2"/>
        <v>0</v>
      </c>
      <c r="L16" s="49" t="s">
        <v>17</v>
      </c>
      <c r="M16" s="25" t="s">
        <v>14</v>
      </c>
      <c r="N16" s="25" t="s">
        <v>106</v>
      </c>
      <c r="O16" s="25" t="s">
        <v>107</v>
      </c>
      <c r="P16" s="25" t="s">
        <v>108</v>
      </c>
      <c r="Q16" s="26" t="s">
        <v>8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67" t="s">
        <v>161</v>
      </c>
      <c r="B17" s="46" t="s">
        <v>142</v>
      </c>
      <c r="C17" s="46" t="s">
        <v>137</v>
      </c>
      <c r="D17" s="17">
        <v>13</v>
      </c>
      <c r="E17" s="24">
        <v>2</v>
      </c>
      <c r="F17" s="24">
        <v>1</v>
      </c>
      <c r="G17" s="30">
        <f>IF(E17-D17&gt;=F17,ROUNDDOWN(E17-D17, 0),0)</f>
        <v>0</v>
      </c>
      <c r="H17" s="73">
        <v>80</v>
      </c>
      <c r="I17" s="29">
        <f>IF(G17&gt;0,G17*H17,0)</f>
        <v>0</v>
      </c>
      <c r="J17" s="15"/>
      <c r="K17" s="28">
        <f>I17+J17</f>
        <v>0</v>
      </c>
      <c r="L17" s="49" t="s">
        <v>17</v>
      </c>
      <c r="M17" s="48" t="s">
        <v>14</v>
      </c>
      <c r="N17" s="25"/>
      <c r="O17" s="48" t="s">
        <v>138</v>
      </c>
      <c r="P17" s="25"/>
      <c r="Q17" s="26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67"/>
      <c r="B18" s="47" t="s">
        <v>153</v>
      </c>
      <c r="C18" s="46" t="s">
        <v>145</v>
      </c>
      <c r="D18" s="17">
        <v>2</v>
      </c>
      <c r="E18" s="24">
        <v>30</v>
      </c>
      <c r="F18" s="24">
        <v>6</v>
      </c>
      <c r="G18" s="30">
        <f t="shared" si="0"/>
        <v>28</v>
      </c>
      <c r="H18" s="73">
        <v>6</v>
      </c>
      <c r="I18" s="29">
        <f t="shared" si="1"/>
        <v>168</v>
      </c>
      <c r="J18" s="15"/>
      <c r="K18" s="28">
        <f t="shared" si="2"/>
        <v>168</v>
      </c>
      <c r="L18" s="49" t="s">
        <v>34</v>
      </c>
      <c r="M18" s="25" t="s">
        <v>14</v>
      </c>
      <c r="N18" s="25" t="s">
        <v>35</v>
      </c>
      <c r="O18" s="25" t="s">
        <v>36</v>
      </c>
      <c r="P18" s="25" t="s">
        <v>37</v>
      </c>
      <c r="Q18" s="26" t="s">
        <v>8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67"/>
      <c r="B19" s="47" t="s">
        <v>154</v>
      </c>
      <c r="C19" s="46" t="s">
        <v>146</v>
      </c>
      <c r="D19" s="17">
        <v>23</v>
      </c>
      <c r="E19" s="24">
        <v>30</v>
      </c>
      <c r="F19" s="24">
        <v>6</v>
      </c>
      <c r="G19" s="30">
        <f t="shared" si="0"/>
        <v>7</v>
      </c>
      <c r="H19" s="73">
        <v>6</v>
      </c>
      <c r="I19" s="29">
        <f t="shared" si="1"/>
        <v>42</v>
      </c>
      <c r="J19" s="15"/>
      <c r="K19" s="28">
        <f t="shared" si="2"/>
        <v>42</v>
      </c>
      <c r="L19" s="49"/>
      <c r="M19" s="25"/>
      <c r="N19" s="25"/>
      <c r="O19" s="25"/>
      <c r="P19" s="25"/>
      <c r="Q19" s="26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67" t="s">
        <v>161</v>
      </c>
      <c r="B20" s="22">
        <v>54255</v>
      </c>
      <c r="C20" s="43" t="s">
        <v>109</v>
      </c>
      <c r="D20" s="17">
        <v>7</v>
      </c>
      <c r="E20" s="24">
        <v>4</v>
      </c>
      <c r="F20" s="24">
        <v>2</v>
      </c>
      <c r="G20" s="30">
        <f t="shared" si="0"/>
        <v>0</v>
      </c>
      <c r="H20" s="73">
        <v>2.61</v>
      </c>
      <c r="I20" s="29">
        <f t="shared" si="1"/>
        <v>0</v>
      </c>
      <c r="J20" s="15"/>
      <c r="K20" s="28">
        <f t="shared" si="2"/>
        <v>0</v>
      </c>
      <c r="L20" s="49" t="s">
        <v>34</v>
      </c>
      <c r="M20" s="25" t="s">
        <v>14</v>
      </c>
      <c r="N20" s="25" t="s">
        <v>35</v>
      </c>
      <c r="O20" s="25" t="s">
        <v>36</v>
      </c>
      <c r="P20" s="25" t="s">
        <v>37</v>
      </c>
      <c r="Q20" s="26" t="s">
        <v>8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67" t="s">
        <v>161</v>
      </c>
      <c r="B21" s="22">
        <v>54078</v>
      </c>
      <c r="C21" s="43" t="s">
        <v>110</v>
      </c>
      <c r="D21" s="17">
        <v>3</v>
      </c>
      <c r="E21" s="24">
        <v>2</v>
      </c>
      <c r="F21" s="24">
        <v>1</v>
      </c>
      <c r="G21" s="30">
        <f t="shared" si="0"/>
        <v>0</v>
      </c>
      <c r="H21" s="73">
        <v>86.71</v>
      </c>
      <c r="I21" s="29">
        <f t="shared" si="1"/>
        <v>0</v>
      </c>
      <c r="J21" s="15"/>
      <c r="K21" s="28">
        <f t="shared" si="2"/>
        <v>0</v>
      </c>
      <c r="L21" s="49" t="s">
        <v>34</v>
      </c>
      <c r="M21" s="25" t="s">
        <v>14</v>
      </c>
      <c r="N21" s="25" t="s">
        <v>35</v>
      </c>
      <c r="O21" s="25" t="s">
        <v>36</v>
      </c>
      <c r="P21" s="48" t="s">
        <v>37</v>
      </c>
      <c r="Q21" s="26" t="s">
        <v>8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67" t="s">
        <v>161</v>
      </c>
      <c r="B22" s="47" t="s">
        <v>117</v>
      </c>
      <c r="C22" s="46" t="s">
        <v>118</v>
      </c>
      <c r="D22" s="17">
        <v>44</v>
      </c>
      <c r="E22" s="24">
        <v>36</v>
      </c>
      <c r="F22" s="24">
        <v>12</v>
      </c>
      <c r="G22" s="30">
        <f t="shared" si="0"/>
        <v>0</v>
      </c>
      <c r="H22" s="73">
        <v>13.8</v>
      </c>
      <c r="I22" s="29">
        <f t="shared" si="1"/>
        <v>0</v>
      </c>
      <c r="J22" s="15"/>
      <c r="K22" s="28">
        <f t="shared" si="2"/>
        <v>0</v>
      </c>
      <c r="L22" s="49" t="s">
        <v>34</v>
      </c>
      <c r="M22" s="48" t="s">
        <v>14</v>
      </c>
      <c r="N22" s="48" t="s">
        <v>35</v>
      </c>
      <c r="O22" s="48" t="s">
        <v>36</v>
      </c>
      <c r="P22" s="48" t="s">
        <v>37</v>
      </c>
      <c r="Q22" s="26" t="s">
        <v>8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67" t="s">
        <v>161</v>
      </c>
      <c r="B23" s="47" t="s">
        <v>119</v>
      </c>
      <c r="C23" s="46" t="s">
        <v>116</v>
      </c>
      <c r="D23" s="17">
        <v>28</v>
      </c>
      <c r="E23" s="24">
        <v>36</v>
      </c>
      <c r="F23" s="24">
        <v>12</v>
      </c>
      <c r="G23" s="30">
        <f t="shared" si="0"/>
        <v>0</v>
      </c>
      <c r="H23" s="73">
        <v>13.8</v>
      </c>
      <c r="I23" s="29">
        <f t="shared" si="1"/>
        <v>0</v>
      </c>
      <c r="J23" s="15"/>
      <c r="K23" s="28">
        <f t="shared" si="2"/>
        <v>0</v>
      </c>
      <c r="L23" s="49" t="s">
        <v>34</v>
      </c>
      <c r="M23" s="48" t="s">
        <v>14</v>
      </c>
      <c r="N23" s="48" t="s">
        <v>35</v>
      </c>
      <c r="O23" s="48" t="s">
        <v>36</v>
      </c>
      <c r="P23" s="48" t="s">
        <v>37</v>
      </c>
      <c r="Q23" s="26" t="s">
        <v>8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67" t="s">
        <v>161</v>
      </c>
      <c r="B24" s="47" t="s">
        <v>120</v>
      </c>
      <c r="C24" s="46" t="s">
        <v>121</v>
      </c>
      <c r="D24" s="17">
        <v>13</v>
      </c>
      <c r="E24" s="24">
        <v>8</v>
      </c>
      <c r="F24" s="24">
        <v>4</v>
      </c>
      <c r="G24" s="30">
        <f t="shared" si="0"/>
        <v>0</v>
      </c>
      <c r="H24" s="73">
        <v>13.8</v>
      </c>
      <c r="I24" s="29">
        <f t="shared" si="1"/>
        <v>0</v>
      </c>
      <c r="J24" s="15"/>
      <c r="K24" s="28">
        <f t="shared" si="2"/>
        <v>0</v>
      </c>
      <c r="L24" s="49" t="s">
        <v>34</v>
      </c>
      <c r="M24" s="48" t="s">
        <v>14</v>
      </c>
      <c r="N24" s="48" t="s">
        <v>35</v>
      </c>
      <c r="O24" s="48" t="s">
        <v>36</v>
      </c>
      <c r="P24" s="48" t="s">
        <v>37</v>
      </c>
      <c r="Q24" s="26" t="s">
        <v>8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67" t="s">
        <v>190</v>
      </c>
      <c r="B25" s="47" t="s">
        <v>132</v>
      </c>
      <c r="C25" s="46" t="s">
        <v>131</v>
      </c>
      <c r="D25" s="59">
        <v>2</v>
      </c>
      <c r="E25" s="24">
        <v>6</v>
      </c>
      <c r="F25" s="24">
        <v>2</v>
      </c>
      <c r="G25" s="30">
        <f t="shared" si="0"/>
        <v>4</v>
      </c>
      <c r="H25" s="73">
        <v>150</v>
      </c>
      <c r="I25" s="29">
        <f t="shared" si="1"/>
        <v>600</v>
      </c>
      <c r="J25" s="15"/>
      <c r="K25" s="28">
        <f t="shared" si="2"/>
        <v>600</v>
      </c>
      <c r="L25" s="49"/>
      <c r="M25" s="48"/>
      <c r="N25" s="48"/>
      <c r="O25" s="48"/>
      <c r="P25" s="48"/>
      <c r="Q25" s="26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67" t="s">
        <v>161</v>
      </c>
      <c r="B26" s="22" t="s">
        <v>111</v>
      </c>
      <c r="C26" s="43" t="s">
        <v>112</v>
      </c>
      <c r="D26" s="17">
        <v>0</v>
      </c>
      <c r="E26" s="24">
        <v>10</v>
      </c>
      <c r="F26" s="24">
        <v>2</v>
      </c>
      <c r="G26" s="30">
        <f t="shared" si="0"/>
        <v>10</v>
      </c>
      <c r="H26" s="73">
        <v>0.63</v>
      </c>
      <c r="I26" s="29">
        <f t="shared" si="1"/>
        <v>6.3</v>
      </c>
      <c r="J26" s="15"/>
      <c r="K26" s="28">
        <f t="shared" si="2"/>
        <v>6.3</v>
      </c>
      <c r="L26" s="49" t="s">
        <v>34</v>
      </c>
      <c r="M26" s="25" t="s">
        <v>14</v>
      </c>
      <c r="N26" s="25" t="s">
        <v>98</v>
      </c>
      <c r="O26" s="25" t="s">
        <v>113</v>
      </c>
      <c r="P26" s="25" t="s">
        <v>98</v>
      </c>
      <c r="Q26" s="26" t="s">
        <v>8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67" t="s">
        <v>161</v>
      </c>
      <c r="B27" s="22">
        <v>125328</v>
      </c>
      <c r="C27" s="43" t="s">
        <v>43</v>
      </c>
      <c r="D27" s="17">
        <v>4</v>
      </c>
      <c r="E27" s="25">
        <v>4</v>
      </c>
      <c r="F27" s="25">
        <v>1</v>
      </c>
      <c r="G27" s="30">
        <f t="shared" si="0"/>
        <v>0</v>
      </c>
      <c r="H27" s="74">
        <v>8.2899999999999991</v>
      </c>
      <c r="I27" s="29">
        <f t="shared" si="1"/>
        <v>0</v>
      </c>
      <c r="J27" s="15"/>
      <c r="K27" s="28">
        <f t="shared" si="2"/>
        <v>0</v>
      </c>
      <c r="L27" s="56" t="s">
        <v>44</v>
      </c>
      <c r="M27" s="25" t="s">
        <v>14</v>
      </c>
      <c r="N27" s="25" t="s">
        <v>98</v>
      </c>
      <c r="O27" s="25" t="s">
        <v>46</v>
      </c>
      <c r="P27" s="25" t="s">
        <v>97</v>
      </c>
      <c r="Q27" s="26" t="s">
        <v>8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67" t="s">
        <v>161</v>
      </c>
      <c r="B28" s="22">
        <v>503205</v>
      </c>
      <c r="C28" s="43" t="s">
        <v>45</v>
      </c>
      <c r="D28" s="17">
        <v>4</v>
      </c>
      <c r="E28" s="24">
        <v>4</v>
      </c>
      <c r="F28" s="24">
        <v>1</v>
      </c>
      <c r="G28" s="30">
        <f t="shared" si="0"/>
        <v>0</v>
      </c>
      <c r="H28" s="73">
        <v>13.99</v>
      </c>
      <c r="I28" s="29">
        <f t="shared" si="1"/>
        <v>0</v>
      </c>
      <c r="J28" s="15"/>
      <c r="K28" s="28">
        <f t="shared" si="2"/>
        <v>0</v>
      </c>
      <c r="L28" s="49" t="s">
        <v>44</v>
      </c>
      <c r="M28" s="25" t="s">
        <v>14</v>
      </c>
      <c r="N28" s="25" t="s">
        <v>98</v>
      </c>
      <c r="O28" s="25" t="s">
        <v>46</v>
      </c>
      <c r="P28" s="25" t="s">
        <v>97</v>
      </c>
      <c r="Q28" s="26" t="s">
        <v>8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24">
      <c r="A29" s="67" t="s">
        <v>161</v>
      </c>
      <c r="B29" s="22" t="s">
        <v>89</v>
      </c>
      <c r="C29" s="46" t="s">
        <v>156</v>
      </c>
      <c r="D29" s="17">
        <v>80</v>
      </c>
      <c r="E29" s="25">
        <v>60</v>
      </c>
      <c r="F29" s="25">
        <v>12</v>
      </c>
      <c r="G29" s="30">
        <f>IF(E29-D29&gt;=F29,ROUNDUP((E29-D29)/12,0)*12,0)</f>
        <v>0</v>
      </c>
      <c r="H29" s="74">
        <v>77.989999999999995</v>
      </c>
      <c r="I29" s="29">
        <f>IF(G29&gt;0,ROUNDUP(G29/12,0)*H29,0)</f>
        <v>0</v>
      </c>
      <c r="J29" s="15"/>
      <c r="K29" s="28">
        <f t="shared" si="2"/>
        <v>0</v>
      </c>
      <c r="L29" s="56" t="s">
        <v>100</v>
      </c>
      <c r="M29" s="25" t="s">
        <v>91</v>
      </c>
      <c r="N29" s="25" t="s">
        <v>98</v>
      </c>
      <c r="O29" s="75" t="s">
        <v>96</v>
      </c>
      <c r="P29" s="25" t="s">
        <v>90</v>
      </c>
      <c r="Q29" s="26" t="s">
        <v>8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67"/>
      <c r="B30" s="22" t="s">
        <v>103</v>
      </c>
      <c r="C30" s="43" t="s">
        <v>84</v>
      </c>
      <c r="D30" s="17">
        <v>1</v>
      </c>
      <c r="E30" s="25">
        <v>2</v>
      </c>
      <c r="F30" s="25">
        <v>1</v>
      </c>
      <c r="G30" s="30">
        <f t="shared" si="0"/>
        <v>1</v>
      </c>
      <c r="H30" s="74">
        <v>49.99</v>
      </c>
      <c r="I30" s="29">
        <f t="shared" si="1"/>
        <v>49.99</v>
      </c>
      <c r="J30" s="15"/>
      <c r="K30" s="28">
        <f t="shared" si="2"/>
        <v>49.99</v>
      </c>
      <c r="L30" s="56" t="s">
        <v>101</v>
      </c>
      <c r="M30" s="25" t="s">
        <v>91</v>
      </c>
      <c r="N30" s="48" t="s">
        <v>129</v>
      </c>
      <c r="O30" s="48" t="s">
        <v>128</v>
      </c>
      <c r="P30" s="48" t="s">
        <v>130</v>
      </c>
      <c r="Q30" s="26" t="s">
        <v>8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67" t="s">
        <v>161</v>
      </c>
      <c r="B31" s="22" t="s">
        <v>85</v>
      </c>
      <c r="C31" s="43" t="s">
        <v>86</v>
      </c>
      <c r="D31" s="17">
        <v>0.5</v>
      </c>
      <c r="E31" s="25">
        <v>1</v>
      </c>
      <c r="F31" s="25">
        <v>0.5</v>
      </c>
      <c r="G31" s="30">
        <f t="shared" si="0"/>
        <v>0</v>
      </c>
      <c r="H31" s="74">
        <v>35</v>
      </c>
      <c r="I31" s="29">
        <f t="shared" si="1"/>
        <v>0</v>
      </c>
      <c r="J31" s="15"/>
      <c r="K31" s="28">
        <f t="shared" si="2"/>
        <v>0</v>
      </c>
      <c r="L31" s="56" t="s">
        <v>18</v>
      </c>
      <c r="M31" s="25" t="s">
        <v>14</v>
      </c>
      <c r="N31" s="25" t="s">
        <v>39</v>
      </c>
      <c r="O31" s="25" t="s">
        <v>40</v>
      </c>
      <c r="P31" s="25" t="s">
        <v>42</v>
      </c>
      <c r="Q31" s="26" t="s">
        <v>8</v>
      </c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67" t="s">
        <v>161</v>
      </c>
      <c r="B32" s="22" t="s">
        <v>47</v>
      </c>
      <c r="C32" s="43" t="s">
        <v>48</v>
      </c>
      <c r="D32" s="17">
        <v>22</v>
      </c>
      <c r="E32" s="25">
        <v>20</v>
      </c>
      <c r="F32" s="25">
        <v>6</v>
      </c>
      <c r="G32" s="30">
        <f t="shared" si="0"/>
        <v>0</v>
      </c>
      <c r="H32" s="74">
        <v>1.32</v>
      </c>
      <c r="I32" s="29">
        <f t="shared" si="1"/>
        <v>0</v>
      </c>
      <c r="J32" s="15"/>
      <c r="K32" s="28">
        <f t="shared" si="2"/>
        <v>0</v>
      </c>
      <c r="L32" s="56" t="s">
        <v>102</v>
      </c>
      <c r="M32" s="25" t="s">
        <v>14</v>
      </c>
      <c r="N32" s="25" t="s">
        <v>98</v>
      </c>
      <c r="O32" s="25" t="s">
        <v>49</v>
      </c>
      <c r="P32" s="25" t="s">
        <v>98</v>
      </c>
      <c r="Q32" s="26" t="s">
        <v>8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67" t="s">
        <v>161</v>
      </c>
      <c r="B33" s="22" t="s">
        <v>50</v>
      </c>
      <c r="C33" s="43" t="s">
        <v>51</v>
      </c>
      <c r="D33" s="17">
        <v>40</v>
      </c>
      <c r="E33" s="25">
        <v>20</v>
      </c>
      <c r="F33" s="25">
        <v>6</v>
      </c>
      <c r="G33" s="30">
        <f t="shared" si="0"/>
        <v>0</v>
      </c>
      <c r="H33" s="74">
        <v>1.28</v>
      </c>
      <c r="I33" s="29">
        <f t="shared" si="1"/>
        <v>0</v>
      </c>
      <c r="J33" s="15"/>
      <c r="K33" s="28">
        <f t="shared" si="2"/>
        <v>0</v>
      </c>
      <c r="L33" s="56" t="s">
        <v>102</v>
      </c>
      <c r="M33" s="25" t="s">
        <v>14</v>
      </c>
      <c r="N33" s="25" t="s">
        <v>98</v>
      </c>
      <c r="O33" s="25" t="s">
        <v>49</v>
      </c>
      <c r="P33" s="25" t="s">
        <v>98</v>
      </c>
      <c r="Q33" s="26" t="s">
        <v>8</v>
      </c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67" t="s">
        <v>161</v>
      </c>
      <c r="B34" s="22" t="s">
        <v>52</v>
      </c>
      <c r="C34" s="43" t="s">
        <v>53</v>
      </c>
      <c r="D34" s="17">
        <v>7</v>
      </c>
      <c r="E34" s="25">
        <v>4</v>
      </c>
      <c r="F34" s="25">
        <v>2</v>
      </c>
      <c r="G34" s="30">
        <f t="shared" si="0"/>
        <v>0</v>
      </c>
      <c r="H34" s="74">
        <v>0.79</v>
      </c>
      <c r="I34" s="29">
        <f t="shared" si="1"/>
        <v>0</v>
      </c>
      <c r="J34" s="15"/>
      <c r="K34" s="28">
        <f t="shared" si="2"/>
        <v>0</v>
      </c>
      <c r="L34" s="56" t="s">
        <v>102</v>
      </c>
      <c r="M34" s="25" t="s">
        <v>14</v>
      </c>
      <c r="N34" s="25" t="s">
        <v>98</v>
      </c>
      <c r="O34" s="25" t="s">
        <v>54</v>
      </c>
      <c r="P34" s="25" t="s">
        <v>99</v>
      </c>
      <c r="Q34" s="26" t="s">
        <v>8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67" t="s">
        <v>161</v>
      </c>
      <c r="B35" s="22" t="s">
        <v>55</v>
      </c>
      <c r="C35" s="43" t="s">
        <v>56</v>
      </c>
      <c r="D35" s="17">
        <v>9</v>
      </c>
      <c r="E35" s="25">
        <v>4</v>
      </c>
      <c r="F35" s="25">
        <v>2</v>
      </c>
      <c r="G35" s="30">
        <f t="shared" si="0"/>
        <v>0</v>
      </c>
      <c r="H35" s="74">
        <v>3.99</v>
      </c>
      <c r="I35" s="29">
        <f t="shared" si="1"/>
        <v>0</v>
      </c>
      <c r="J35" s="15"/>
      <c r="K35" s="28">
        <f t="shared" si="2"/>
        <v>0</v>
      </c>
      <c r="L35" s="56" t="s">
        <v>102</v>
      </c>
      <c r="M35" s="25" t="s">
        <v>14</v>
      </c>
      <c r="N35" s="25" t="s">
        <v>98</v>
      </c>
      <c r="O35" s="25" t="s">
        <v>54</v>
      </c>
      <c r="P35" s="25" t="s">
        <v>99</v>
      </c>
      <c r="Q35" s="26" t="s">
        <v>8</v>
      </c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67" t="s">
        <v>161</v>
      </c>
      <c r="B36" s="22" t="s">
        <v>57</v>
      </c>
      <c r="C36" s="43" t="s">
        <v>58</v>
      </c>
      <c r="D36" s="17">
        <v>6</v>
      </c>
      <c r="E36" s="25">
        <v>4</v>
      </c>
      <c r="F36" s="25">
        <v>2</v>
      </c>
      <c r="G36" s="30">
        <f t="shared" si="0"/>
        <v>0</v>
      </c>
      <c r="H36" s="74">
        <v>5.3</v>
      </c>
      <c r="I36" s="29">
        <f t="shared" si="1"/>
        <v>0</v>
      </c>
      <c r="J36" s="15"/>
      <c r="K36" s="28">
        <f t="shared" si="2"/>
        <v>0</v>
      </c>
      <c r="L36" s="56" t="s">
        <v>34</v>
      </c>
      <c r="M36" s="25" t="s">
        <v>14</v>
      </c>
      <c r="N36" s="25" t="s">
        <v>95</v>
      </c>
      <c r="O36" s="25" t="s">
        <v>59</v>
      </c>
      <c r="P36" s="25" t="s">
        <v>87</v>
      </c>
      <c r="Q36" s="26" t="s">
        <v>8</v>
      </c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67" t="s">
        <v>161</v>
      </c>
      <c r="B37" s="22" t="s">
        <v>93</v>
      </c>
      <c r="C37" s="43" t="s">
        <v>60</v>
      </c>
      <c r="D37" s="17">
        <v>4</v>
      </c>
      <c r="E37" s="25">
        <v>4</v>
      </c>
      <c r="F37" s="25">
        <v>2</v>
      </c>
      <c r="G37" s="30">
        <f t="shared" si="0"/>
        <v>0</v>
      </c>
      <c r="H37" s="74">
        <v>5.0999999999999996</v>
      </c>
      <c r="I37" s="29">
        <f t="shared" si="1"/>
        <v>0</v>
      </c>
      <c r="J37" s="15"/>
      <c r="K37" s="28">
        <f t="shared" si="2"/>
        <v>0</v>
      </c>
      <c r="L37" s="56" t="s">
        <v>34</v>
      </c>
      <c r="M37" s="25" t="s">
        <v>14</v>
      </c>
      <c r="N37" s="25" t="s">
        <v>95</v>
      </c>
      <c r="O37" s="25" t="s">
        <v>59</v>
      </c>
      <c r="P37" s="25" t="s">
        <v>87</v>
      </c>
      <c r="Q37" s="26" t="s">
        <v>8</v>
      </c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67" t="s">
        <v>161</v>
      </c>
      <c r="B38" s="22" t="s">
        <v>61</v>
      </c>
      <c r="C38" s="43" t="s">
        <v>62</v>
      </c>
      <c r="D38" s="17">
        <v>7</v>
      </c>
      <c r="E38" s="25">
        <v>4</v>
      </c>
      <c r="F38" s="25">
        <v>2</v>
      </c>
      <c r="G38" s="30">
        <f t="shared" si="0"/>
        <v>0</v>
      </c>
      <c r="H38" s="74">
        <v>0.79</v>
      </c>
      <c r="I38" s="29">
        <f t="shared" si="1"/>
        <v>0</v>
      </c>
      <c r="J38" s="15"/>
      <c r="K38" s="28">
        <f t="shared" si="2"/>
        <v>0</v>
      </c>
      <c r="L38" s="56" t="s">
        <v>102</v>
      </c>
      <c r="M38" s="25" t="s">
        <v>14</v>
      </c>
      <c r="N38" s="25" t="s">
        <v>98</v>
      </c>
      <c r="O38" s="25" t="s">
        <v>54</v>
      </c>
      <c r="P38" s="25" t="s">
        <v>99</v>
      </c>
      <c r="Q38" s="26" t="s">
        <v>8</v>
      </c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67" t="s">
        <v>161</v>
      </c>
      <c r="B39" s="22" t="s">
        <v>63</v>
      </c>
      <c r="C39" s="43" t="s">
        <v>64</v>
      </c>
      <c r="D39" s="17">
        <v>5</v>
      </c>
      <c r="E39" s="25">
        <v>4</v>
      </c>
      <c r="F39" s="25">
        <v>2</v>
      </c>
      <c r="G39" s="30">
        <f t="shared" si="0"/>
        <v>0</v>
      </c>
      <c r="H39" s="74">
        <v>0.79</v>
      </c>
      <c r="I39" s="29">
        <f t="shared" si="1"/>
        <v>0</v>
      </c>
      <c r="J39" s="15"/>
      <c r="K39" s="28">
        <f t="shared" si="2"/>
        <v>0</v>
      </c>
      <c r="L39" s="56" t="s">
        <v>102</v>
      </c>
      <c r="M39" s="25" t="s">
        <v>14</v>
      </c>
      <c r="N39" s="25" t="s">
        <v>98</v>
      </c>
      <c r="O39" s="25" t="s">
        <v>54</v>
      </c>
      <c r="P39" s="25" t="s">
        <v>99</v>
      </c>
      <c r="Q39" s="26" t="s">
        <v>8</v>
      </c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67" t="s">
        <v>161</v>
      </c>
      <c r="B40" s="22" t="s">
        <v>65</v>
      </c>
      <c r="C40" s="43" t="s">
        <v>66</v>
      </c>
      <c r="D40" s="17">
        <v>35</v>
      </c>
      <c r="E40" s="25">
        <v>20</v>
      </c>
      <c r="F40" s="25">
        <v>6</v>
      </c>
      <c r="G40" s="30">
        <f t="shared" si="0"/>
        <v>0</v>
      </c>
      <c r="H40" s="74">
        <v>0.79</v>
      </c>
      <c r="I40" s="29">
        <f t="shared" si="1"/>
        <v>0</v>
      </c>
      <c r="J40" s="15"/>
      <c r="K40" s="28">
        <f t="shared" si="2"/>
        <v>0</v>
      </c>
      <c r="L40" s="56" t="s">
        <v>102</v>
      </c>
      <c r="M40" s="25" t="s">
        <v>14</v>
      </c>
      <c r="N40" s="25" t="s">
        <v>98</v>
      </c>
      <c r="O40" s="25" t="s">
        <v>54</v>
      </c>
      <c r="P40" s="25" t="s">
        <v>99</v>
      </c>
      <c r="Q40" s="26" t="s">
        <v>8</v>
      </c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67" t="s">
        <v>161</v>
      </c>
      <c r="B41" s="22" t="s">
        <v>67</v>
      </c>
      <c r="C41" s="43" t="s">
        <v>68</v>
      </c>
      <c r="D41" s="17">
        <v>24</v>
      </c>
      <c r="E41" s="25">
        <v>4</v>
      </c>
      <c r="F41" s="25">
        <v>2</v>
      </c>
      <c r="G41" s="30">
        <f t="shared" si="0"/>
        <v>0</v>
      </c>
      <c r="H41" s="74">
        <v>1.19</v>
      </c>
      <c r="I41" s="29">
        <f t="shared" si="1"/>
        <v>0</v>
      </c>
      <c r="J41" s="15"/>
      <c r="K41" s="28">
        <f t="shared" si="2"/>
        <v>0</v>
      </c>
      <c r="L41" s="56" t="s">
        <v>102</v>
      </c>
      <c r="M41" s="25" t="s">
        <v>14</v>
      </c>
      <c r="N41" s="25" t="s">
        <v>98</v>
      </c>
      <c r="O41" s="25" t="s">
        <v>54</v>
      </c>
      <c r="P41" s="25" t="s">
        <v>99</v>
      </c>
      <c r="Q41" s="26" t="s">
        <v>8</v>
      </c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67" t="s">
        <v>161</v>
      </c>
      <c r="B42" s="22" t="s">
        <v>69</v>
      </c>
      <c r="C42" s="43" t="s">
        <v>70</v>
      </c>
      <c r="D42" s="17">
        <v>7</v>
      </c>
      <c r="E42" s="25">
        <v>4</v>
      </c>
      <c r="F42" s="25">
        <v>2</v>
      </c>
      <c r="G42" s="30">
        <f t="shared" si="0"/>
        <v>0</v>
      </c>
      <c r="H42" s="74">
        <v>4.49</v>
      </c>
      <c r="I42" s="29">
        <f t="shared" si="1"/>
        <v>0</v>
      </c>
      <c r="J42" s="15"/>
      <c r="K42" s="28">
        <f t="shared" si="2"/>
        <v>0</v>
      </c>
      <c r="L42" s="56" t="s">
        <v>34</v>
      </c>
      <c r="M42" s="25" t="s">
        <v>14</v>
      </c>
      <c r="N42" s="25" t="s">
        <v>95</v>
      </c>
      <c r="O42" s="25" t="s">
        <v>59</v>
      </c>
      <c r="P42" s="25" t="s">
        <v>87</v>
      </c>
      <c r="Q42" s="26" t="s">
        <v>8</v>
      </c>
      <c r="R42" s="3"/>
      <c r="S42" s="3"/>
      <c r="T42" s="3"/>
      <c r="U42" s="3"/>
      <c r="V42" s="3"/>
      <c r="W42" s="3"/>
      <c r="X42" s="3"/>
      <c r="Y42" s="3"/>
      <c r="Z42" s="3"/>
    </row>
    <row r="43" spans="1:26" ht="24">
      <c r="A43" s="67" t="s">
        <v>161</v>
      </c>
      <c r="B43" s="50" t="s">
        <v>122</v>
      </c>
      <c r="C43" s="46" t="s">
        <v>124</v>
      </c>
      <c r="D43" s="17">
        <v>12</v>
      </c>
      <c r="E43" s="25">
        <v>20</v>
      </c>
      <c r="F43" s="25">
        <v>6</v>
      </c>
      <c r="G43" s="30">
        <f t="shared" si="0"/>
        <v>8</v>
      </c>
      <c r="H43" s="74">
        <v>2</v>
      </c>
      <c r="I43" s="29">
        <f t="shared" si="1"/>
        <v>16</v>
      </c>
      <c r="J43" s="15"/>
      <c r="K43" s="28">
        <f t="shared" si="2"/>
        <v>16</v>
      </c>
      <c r="L43" s="56"/>
      <c r="M43" s="25"/>
      <c r="N43" s="25"/>
      <c r="O43" s="48" t="s">
        <v>191</v>
      </c>
      <c r="P43" s="25"/>
      <c r="Q43" s="26" t="s">
        <v>8</v>
      </c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67" t="s">
        <v>161</v>
      </c>
      <c r="B44" s="22" t="s">
        <v>94</v>
      </c>
      <c r="C44" s="46" t="s">
        <v>71</v>
      </c>
      <c r="D44" s="17">
        <v>5</v>
      </c>
      <c r="E44" s="25">
        <v>6</v>
      </c>
      <c r="F44" s="25">
        <v>2</v>
      </c>
      <c r="G44" s="30">
        <f t="shared" si="0"/>
        <v>0</v>
      </c>
      <c r="H44" s="74">
        <v>13.2</v>
      </c>
      <c r="I44" s="29">
        <f t="shared" si="1"/>
        <v>0</v>
      </c>
      <c r="J44" s="15"/>
      <c r="K44" s="28">
        <f t="shared" si="2"/>
        <v>0</v>
      </c>
      <c r="L44" s="56" t="s">
        <v>34</v>
      </c>
      <c r="M44" s="25" t="s">
        <v>14</v>
      </c>
      <c r="N44" s="25" t="s">
        <v>95</v>
      </c>
      <c r="O44" s="25" t="s">
        <v>59</v>
      </c>
      <c r="P44" s="25" t="s">
        <v>87</v>
      </c>
      <c r="Q44" s="26" t="s">
        <v>8</v>
      </c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67" t="s">
        <v>161</v>
      </c>
      <c r="B45" s="22"/>
      <c r="C45" s="46" t="s">
        <v>157</v>
      </c>
      <c r="D45" s="17">
        <v>7</v>
      </c>
      <c r="E45" s="25"/>
      <c r="F45" s="25"/>
      <c r="G45" s="30"/>
      <c r="H45" s="74"/>
      <c r="I45" s="29"/>
      <c r="J45" s="15"/>
      <c r="K45" s="28"/>
      <c r="L45" s="56"/>
      <c r="M45" s="25"/>
      <c r="N45" s="25"/>
      <c r="O45" s="25"/>
      <c r="P45" s="25"/>
      <c r="Q45" s="26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67" t="s">
        <v>161</v>
      </c>
      <c r="B46" s="22" t="s">
        <v>72</v>
      </c>
      <c r="C46" s="43" t="s">
        <v>73</v>
      </c>
      <c r="D46" s="59">
        <v>5</v>
      </c>
      <c r="E46" s="25">
        <v>12</v>
      </c>
      <c r="F46" s="25">
        <v>4</v>
      </c>
      <c r="G46" s="30">
        <f t="shared" si="0"/>
        <v>7</v>
      </c>
      <c r="H46" s="74">
        <v>0.79</v>
      </c>
      <c r="I46" s="29">
        <f t="shared" si="1"/>
        <v>5.53</v>
      </c>
      <c r="J46" s="15"/>
      <c r="K46" s="28">
        <f t="shared" si="2"/>
        <v>5.53</v>
      </c>
      <c r="L46" s="56" t="s">
        <v>102</v>
      </c>
      <c r="M46" s="25" t="s">
        <v>14</v>
      </c>
      <c r="N46" s="25" t="s">
        <v>98</v>
      </c>
      <c r="O46" s="25" t="s">
        <v>54</v>
      </c>
      <c r="P46" s="25" t="s">
        <v>99</v>
      </c>
      <c r="Q46" s="26" t="s">
        <v>8</v>
      </c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67" t="s">
        <v>161</v>
      </c>
      <c r="B47" s="22" t="s">
        <v>74</v>
      </c>
      <c r="C47" s="43" t="s">
        <v>75</v>
      </c>
      <c r="D47" s="17">
        <v>11</v>
      </c>
      <c r="E47" s="25">
        <v>12</v>
      </c>
      <c r="F47" s="25">
        <v>4</v>
      </c>
      <c r="G47" s="30">
        <f t="shared" si="0"/>
        <v>0</v>
      </c>
      <c r="H47" s="74">
        <v>0.84</v>
      </c>
      <c r="I47" s="29">
        <f t="shared" si="1"/>
        <v>0</v>
      </c>
      <c r="J47" s="15"/>
      <c r="K47" s="28">
        <f t="shared" si="2"/>
        <v>0</v>
      </c>
      <c r="L47" s="56" t="s">
        <v>102</v>
      </c>
      <c r="M47" s="25" t="s">
        <v>14</v>
      </c>
      <c r="N47" s="25" t="s">
        <v>98</v>
      </c>
      <c r="O47" s="25" t="s">
        <v>49</v>
      </c>
      <c r="P47" s="25" t="s">
        <v>98</v>
      </c>
      <c r="Q47" s="26" t="s">
        <v>8</v>
      </c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67" t="s">
        <v>161</v>
      </c>
      <c r="B48" s="22" t="s">
        <v>76</v>
      </c>
      <c r="C48" s="43" t="s">
        <v>77</v>
      </c>
      <c r="D48" s="17">
        <v>4</v>
      </c>
      <c r="E48" s="25">
        <v>6</v>
      </c>
      <c r="F48" s="25">
        <v>2</v>
      </c>
      <c r="G48" s="30">
        <f t="shared" si="0"/>
        <v>2</v>
      </c>
      <c r="H48" s="74">
        <v>3</v>
      </c>
      <c r="I48" s="29">
        <f t="shared" si="1"/>
        <v>6</v>
      </c>
      <c r="J48" s="15"/>
      <c r="K48" s="28">
        <f t="shared" si="2"/>
        <v>6</v>
      </c>
      <c r="L48" s="56" t="s">
        <v>102</v>
      </c>
      <c r="M48" s="25" t="s">
        <v>14</v>
      </c>
      <c r="N48" s="25" t="s">
        <v>98</v>
      </c>
      <c r="O48" s="25" t="s">
        <v>49</v>
      </c>
      <c r="P48" s="25" t="s">
        <v>98</v>
      </c>
      <c r="Q48" s="26" t="s">
        <v>8</v>
      </c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67" t="s">
        <v>161</v>
      </c>
      <c r="B49" s="22" t="s">
        <v>78</v>
      </c>
      <c r="C49" s="43" t="s">
        <v>79</v>
      </c>
      <c r="D49" s="17">
        <v>8</v>
      </c>
      <c r="E49" s="25">
        <v>6</v>
      </c>
      <c r="F49" s="25">
        <v>2</v>
      </c>
      <c r="G49" s="30">
        <f t="shared" si="0"/>
        <v>0</v>
      </c>
      <c r="H49" s="74">
        <v>3</v>
      </c>
      <c r="I49" s="29">
        <f t="shared" si="1"/>
        <v>0</v>
      </c>
      <c r="J49" s="15"/>
      <c r="K49" s="28">
        <f t="shared" si="2"/>
        <v>0</v>
      </c>
      <c r="L49" s="56" t="s">
        <v>102</v>
      </c>
      <c r="M49" s="25" t="s">
        <v>14</v>
      </c>
      <c r="N49" s="25" t="s">
        <v>98</v>
      </c>
      <c r="O49" s="25" t="s">
        <v>49</v>
      </c>
      <c r="P49" s="25" t="s">
        <v>98</v>
      </c>
      <c r="Q49" s="26" t="s">
        <v>8</v>
      </c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67" t="s">
        <v>161</v>
      </c>
      <c r="B50" s="22" t="s">
        <v>80</v>
      </c>
      <c r="C50" s="22" t="s">
        <v>81</v>
      </c>
      <c r="D50" s="17">
        <v>5</v>
      </c>
      <c r="E50" s="25">
        <v>4</v>
      </c>
      <c r="F50" s="25">
        <v>2</v>
      </c>
      <c r="G50" s="30">
        <f t="shared" si="0"/>
        <v>0</v>
      </c>
      <c r="H50" s="74">
        <v>6</v>
      </c>
      <c r="I50" s="29">
        <f t="shared" si="1"/>
        <v>0</v>
      </c>
      <c r="J50" s="15"/>
      <c r="K50" s="28">
        <f t="shared" si="2"/>
        <v>0</v>
      </c>
      <c r="L50" s="56" t="s">
        <v>102</v>
      </c>
      <c r="M50" s="25" t="s">
        <v>14</v>
      </c>
      <c r="N50" s="25" t="s">
        <v>98</v>
      </c>
      <c r="O50" s="25" t="s">
        <v>49</v>
      </c>
      <c r="P50" s="25" t="s">
        <v>98</v>
      </c>
      <c r="Q50" s="26" t="s">
        <v>8</v>
      </c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67" t="s">
        <v>161</v>
      </c>
      <c r="B51" s="22" t="s">
        <v>82</v>
      </c>
      <c r="C51" s="22" t="s">
        <v>83</v>
      </c>
      <c r="D51" s="17">
        <v>11</v>
      </c>
      <c r="E51" s="25">
        <v>4</v>
      </c>
      <c r="F51" s="25">
        <v>2</v>
      </c>
      <c r="G51" s="30">
        <f t="shared" si="0"/>
        <v>0</v>
      </c>
      <c r="H51" s="74">
        <v>3</v>
      </c>
      <c r="I51" s="29">
        <f t="shared" si="1"/>
        <v>0</v>
      </c>
      <c r="J51" s="15"/>
      <c r="K51" s="28">
        <f t="shared" si="2"/>
        <v>0</v>
      </c>
      <c r="L51" s="56" t="s">
        <v>102</v>
      </c>
      <c r="M51" s="25" t="s">
        <v>14</v>
      </c>
      <c r="N51" s="25" t="s">
        <v>98</v>
      </c>
      <c r="O51" s="25" t="s">
        <v>49</v>
      </c>
      <c r="P51" s="25" t="s">
        <v>98</v>
      </c>
      <c r="Q51" s="26" t="s">
        <v>8</v>
      </c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67" t="s">
        <v>161</v>
      </c>
      <c r="B52" s="22" t="s">
        <v>133</v>
      </c>
      <c r="C52" s="43" t="s">
        <v>134</v>
      </c>
      <c r="D52" s="17">
        <v>20</v>
      </c>
      <c r="E52" s="25">
        <v>12</v>
      </c>
      <c r="F52" s="25">
        <v>2</v>
      </c>
      <c r="G52" s="30">
        <f t="shared" si="0"/>
        <v>0</v>
      </c>
      <c r="H52" s="74">
        <v>11.99</v>
      </c>
      <c r="I52" s="29">
        <f t="shared" si="1"/>
        <v>0</v>
      </c>
      <c r="J52" s="76"/>
      <c r="K52" s="28">
        <f t="shared" si="2"/>
        <v>0</v>
      </c>
      <c r="L52" s="56" t="s">
        <v>17</v>
      </c>
      <c r="M52" s="25" t="s">
        <v>14</v>
      </c>
      <c r="N52" s="25" t="s">
        <v>98</v>
      </c>
      <c r="O52" s="25" t="s">
        <v>135</v>
      </c>
      <c r="P52" s="25" t="s">
        <v>136</v>
      </c>
      <c r="Q52" s="26" t="s">
        <v>8</v>
      </c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67" t="s">
        <v>161</v>
      </c>
      <c r="B53" s="22"/>
      <c r="C53" s="46" t="s">
        <v>155</v>
      </c>
      <c r="D53" s="17">
        <v>3</v>
      </c>
      <c r="E53" s="25">
        <v>1</v>
      </c>
      <c r="F53" s="25">
        <v>0.5</v>
      </c>
      <c r="G53" s="30">
        <f>IF(E53-D53&gt;=F53,ROUNDDOWN(E53-D53, 0),0)</f>
        <v>0</v>
      </c>
      <c r="H53" s="74">
        <v>9.99</v>
      </c>
      <c r="I53" s="29">
        <f>IF(G53&gt;0,H53,0)</f>
        <v>0</v>
      </c>
      <c r="J53" s="76"/>
      <c r="K53" s="28">
        <f>I53+J53</f>
        <v>0</v>
      </c>
      <c r="L53" s="56"/>
      <c r="M53" s="25"/>
      <c r="N53" s="25"/>
      <c r="O53" s="48" t="s">
        <v>46</v>
      </c>
      <c r="P53" s="25"/>
      <c r="Q53" s="26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67" t="s">
        <v>161</v>
      </c>
      <c r="B54" s="22"/>
      <c r="C54" s="46" t="s">
        <v>151</v>
      </c>
      <c r="D54" s="17">
        <v>1</v>
      </c>
      <c r="E54" s="25">
        <v>2</v>
      </c>
      <c r="F54" s="25">
        <v>1</v>
      </c>
      <c r="G54" s="30">
        <f>IF(E54-D54&gt;=F54,ROUNDDOWN(E54-D54, 0),0)</f>
        <v>1</v>
      </c>
      <c r="H54" s="74">
        <v>3.79</v>
      </c>
      <c r="I54" s="29">
        <f>IF(G54&gt;0,G54*H54,0)</f>
        <v>3.79</v>
      </c>
      <c r="J54" s="76"/>
      <c r="K54" s="28">
        <f>I54+J54</f>
        <v>3.79</v>
      </c>
      <c r="L54" s="56"/>
      <c r="M54" s="25"/>
      <c r="N54" s="25"/>
      <c r="O54" s="48" t="s">
        <v>46</v>
      </c>
      <c r="P54" s="25"/>
      <c r="Q54" s="26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67" t="s">
        <v>161</v>
      </c>
      <c r="B55" s="22"/>
      <c r="C55" s="46" t="s">
        <v>152</v>
      </c>
      <c r="D55" s="17">
        <v>2</v>
      </c>
      <c r="E55" s="25">
        <v>2</v>
      </c>
      <c r="F55" s="25">
        <v>1</v>
      </c>
      <c r="G55" s="30">
        <f>IF(E55-D55&gt;=F55,ROUNDDOWN(E55-D55, 0),0)</f>
        <v>0</v>
      </c>
      <c r="H55" s="74">
        <v>6</v>
      </c>
      <c r="I55" s="29">
        <f>IF(G55&gt;0,G55*H55,0)</f>
        <v>0</v>
      </c>
      <c r="J55" s="76"/>
      <c r="K55" s="28">
        <f>I55+J55</f>
        <v>0</v>
      </c>
      <c r="L55" s="56"/>
      <c r="M55" s="25"/>
      <c r="N55" s="25"/>
      <c r="O55" s="25"/>
      <c r="P55" s="25"/>
      <c r="Q55" s="26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67" t="s">
        <v>161</v>
      </c>
      <c r="B56" s="47" t="s">
        <v>139</v>
      </c>
      <c r="C56" s="47" t="s">
        <v>140</v>
      </c>
      <c r="D56" s="17">
        <v>2000</v>
      </c>
      <c r="E56" s="25">
        <v>2000</v>
      </c>
      <c r="F56" s="25">
        <v>500</v>
      </c>
      <c r="G56" s="30">
        <f>IF(E56-D56&gt;=F56,ROUNDDOWN(E56-D56, 0),0)</f>
        <v>0</v>
      </c>
      <c r="H56" s="74">
        <v>0.02</v>
      </c>
      <c r="I56" s="29">
        <f t="shared" si="1"/>
        <v>0</v>
      </c>
      <c r="J56" s="76"/>
      <c r="K56" s="28">
        <f>I56+J56</f>
        <v>0</v>
      </c>
      <c r="L56" s="56"/>
      <c r="M56" s="25"/>
      <c r="N56" s="25"/>
      <c r="O56" s="25"/>
      <c r="P56" s="25"/>
      <c r="Q56" s="25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B57" s="1"/>
      <c r="C57" s="1"/>
      <c r="D57" s="9"/>
      <c r="E57" s="1"/>
      <c r="F57" s="1"/>
      <c r="G57" s="1"/>
      <c r="H57" s="2"/>
      <c r="I57" s="2"/>
      <c r="J57" s="11"/>
      <c r="K57" s="1"/>
      <c r="L57" s="1"/>
      <c r="M57" s="1"/>
      <c r="N57" s="1"/>
      <c r="O57" s="1"/>
      <c r="P57" s="1"/>
      <c r="Q57" s="1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B58" s="1"/>
      <c r="C58" s="1"/>
      <c r="D58" s="9"/>
      <c r="E58" s="1"/>
      <c r="F58" s="1"/>
      <c r="G58" s="1"/>
      <c r="H58" s="2"/>
      <c r="I58" s="2"/>
      <c r="J58" s="60" t="s">
        <v>7</v>
      </c>
      <c r="K58" s="61">
        <f>SUM(K7:K57)</f>
        <v>1211.3699999999999</v>
      </c>
      <c r="L58" s="2"/>
      <c r="M58" s="1"/>
      <c r="N58" s="1"/>
      <c r="O58" s="1"/>
      <c r="P58" s="1"/>
      <c r="Q58" s="1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B59" s="1"/>
      <c r="C59" s="1"/>
      <c r="D59" s="9"/>
      <c r="E59" s="1"/>
      <c r="F59" s="1"/>
      <c r="G59" s="1"/>
      <c r="H59" s="2"/>
      <c r="I59" s="2"/>
      <c r="J59" s="11"/>
      <c r="K59" s="2"/>
      <c r="L59" s="2"/>
      <c r="M59" s="1"/>
      <c r="N59" s="1"/>
      <c r="O59" s="1"/>
      <c r="P59" s="1"/>
      <c r="Q59" s="1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B60" s="1"/>
      <c r="C60" s="1"/>
      <c r="D60" s="9"/>
      <c r="E60" s="1"/>
      <c r="F60" s="1"/>
      <c r="G60" s="1"/>
      <c r="H60" s="2"/>
      <c r="I60" s="2"/>
      <c r="J60" s="11"/>
      <c r="K60" s="2"/>
      <c r="L60" s="2"/>
      <c r="M60" s="1"/>
      <c r="N60" s="1"/>
      <c r="O60" s="1"/>
      <c r="P60" s="1"/>
      <c r="Q60" s="1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B61" s="1"/>
      <c r="C61" s="1"/>
      <c r="D61" s="9"/>
      <c r="E61" s="1"/>
      <c r="F61" s="1"/>
      <c r="G61" s="1"/>
      <c r="H61" s="2"/>
      <c r="I61" s="2"/>
      <c r="J61" s="11"/>
      <c r="K61" s="1"/>
      <c r="L61" s="1"/>
      <c r="M61" s="1"/>
      <c r="N61" s="1"/>
      <c r="O61" s="1"/>
      <c r="P61" s="1"/>
      <c r="Q61" s="1"/>
      <c r="R61" s="3"/>
      <c r="S61" s="3"/>
      <c r="T61" s="3"/>
      <c r="U61" s="3"/>
      <c r="V61" s="3"/>
      <c r="W61" s="3"/>
      <c r="X61" s="3"/>
      <c r="Y61" s="3"/>
      <c r="Z61" s="3"/>
    </row>
    <row r="62" spans="1:26" ht="19" thickBot="1">
      <c r="B62" s="102" t="s">
        <v>19</v>
      </c>
      <c r="C62" s="102"/>
      <c r="D62" s="77"/>
      <c r="E62" s="71"/>
      <c r="F62" s="71"/>
      <c r="G62" s="71"/>
      <c r="H62" s="78"/>
      <c r="I62" s="78"/>
      <c r="J62" s="11"/>
      <c r="K62" s="101" t="s">
        <v>20</v>
      </c>
      <c r="L62" s="101"/>
      <c r="M62" s="71"/>
      <c r="N62" s="71"/>
      <c r="O62" s="7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B63" s="1"/>
      <c r="C63" s="1"/>
      <c r="D63" s="9"/>
      <c r="E63" s="1"/>
      <c r="F63" s="1"/>
      <c r="G63" s="1"/>
      <c r="H63" s="2"/>
      <c r="I63" s="2"/>
      <c r="J63" s="11"/>
      <c r="K63" s="1"/>
      <c r="L63" s="1"/>
      <c r="M63" s="1"/>
      <c r="N63" s="1"/>
      <c r="O63" s="1"/>
      <c r="P63" s="1"/>
      <c r="Q63" s="1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B64" s="1"/>
      <c r="C64" s="1"/>
      <c r="D64" s="9"/>
      <c r="E64" s="1"/>
      <c r="F64" s="1"/>
      <c r="G64" s="1"/>
      <c r="H64" s="2"/>
      <c r="I64" s="2"/>
      <c r="J64" s="11"/>
      <c r="K64" s="1"/>
      <c r="L64" s="1"/>
      <c r="M64" s="1"/>
      <c r="N64" s="1"/>
      <c r="O64" s="1"/>
      <c r="P64" s="1"/>
      <c r="Q64" s="1"/>
      <c r="R64" s="3"/>
      <c r="S64" s="3"/>
      <c r="T64" s="3"/>
      <c r="U64" s="3"/>
      <c r="V64" s="3"/>
      <c r="W64" s="3"/>
      <c r="X64" s="3"/>
      <c r="Y64" s="3"/>
      <c r="Z64" s="3"/>
    </row>
    <row r="65" spans="2:26">
      <c r="B65" s="1"/>
      <c r="C65" s="79" t="s">
        <v>23</v>
      </c>
      <c r="D65" s="99" t="s">
        <v>29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"/>
      <c r="R65" s="3"/>
      <c r="S65" s="3"/>
      <c r="T65" s="3"/>
      <c r="U65" s="3"/>
      <c r="V65" s="3"/>
      <c r="W65" s="3"/>
      <c r="X65" s="3"/>
      <c r="Y65" s="3"/>
      <c r="Z65" s="3"/>
    </row>
    <row r="66" spans="2:26">
      <c r="B66" s="1"/>
      <c r="C66" s="80" t="s">
        <v>24</v>
      </c>
      <c r="D66" s="99" t="s">
        <v>28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"/>
      <c r="R66" s="3"/>
      <c r="S66" s="3"/>
      <c r="T66" s="3"/>
      <c r="U66" s="3"/>
      <c r="V66" s="3"/>
      <c r="W66" s="3"/>
      <c r="X66" s="3"/>
      <c r="Y66" s="3"/>
      <c r="Z66" s="3"/>
    </row>
    <row r="67" spans="2:26">
      <c r="B67" s="1"/>
      <c r="C67" s="81" t="s">
        <v>25</v>
      </c>
      <c r="D67" s="82" t="s">
        <v>26</v>
      </c>
      <c r="E67" s="1"/>
      <c r="F67" s="1"/>
      <c r="G67" s="1"/>
      <c r="H67" s="2"/>
      <c r="I67" s="2"/>
      <c r="J67" s="11"/>
      <c r="K67" s="1"/>
      <c r="L67" s="1"/>
      <c r="M67" s="1"/>
      <c r="N67" s="1"/>
      <c r="O67" s="1"/>
      <c r="P67" s="1"/>
      <c r="Q67" s="1"/>
      <c r="R67" s="3"/>
      <c r="S67" s="3"/>
      <c r="T67" s="3"/>
      <c r="U67" s="3"/>
      <c r="V67" s="3"/>
      <c r="W67" s="3"/>
      <c r="X67" s="3"/>
      <c r="Y67" s="3"/>
      <c r="Z67" s="3"/>
    </row>
    <row r="68" spans="2:26">
      <c r="B68" s="1"/>
      <c r="C68" s="83" t="s">
        <v>27</v>
      </c>
      <c r="D68" s="82" t="s">
        <v>30</v>
      </c>
      <c r="E68" s="1"/>
      <c r="F68" s="1"/>
      <c r="G68" s="1"/>
      <c r="H68" s="2"/>
      <c r="I68" s="2"/>
      <c r="J68" s="11"/>
      <c r="K68" s="1"/>
      <c r="L68" s="1"/>
      <c r="M68" s="1"/>
      <c r="N68" s="1"/>
      <c r="O68" s="1"/>
      <c r="P68" s="1"/>
      <c r="Q68" s="1"/>
      <c r="R68" s="3"/>
      <c r="S68" s="3"/>
      <c r="T68" s="3"/>
      <c r="U68" s="3"/>
      <c r="V68" s="3"/>
      <c r="W68" s="3"/>
      <c r="X68" s="3"/>
      <c r="Y68" s="3"/>
      <c r="Z68" s="3"/>
    </row>
    <row r="69" spans="2:26">
      <c r="B69" s="1"/>
      <c r="C69" s="1"/>
      <c r="D69" s="9"/>
      <c r="E69" s="1"/>
      <c r="F69" s="1"/>
      <c r="G69" s="1"/>
      <c r="H69" s="2"/>
      <c r="I69" s="2"/>
      <c r="J69" s="11"/>
      <c r="K69" s="1"/>
      <c r="L69" s="1"/>
      <c r="M69" s="1"/>
      <c r="N69" s="1"/>
      <c r="O69" s="1"/>
      <c r="P69" s="1"/>
      <c r="Q69" s="1"/>
      <c r="R69" s="3"/>
      <c r="S69" s="3"/>
      <c r="T69" s="3"/>
      <c r="U69" s="3"/>
      <c r="V69" s="3"/>
      <c r="W69" s="3"/>
      <c r="X69" s="3"/>
      <c r="Y69" s="3"/>
      <c r="Z69" s="3"/>
    </row>
    <row r="70" spans="2:26">
      <c r="B70" s="1"/>
      <c r="C70" s="1"/>
      <c r="D70" s="9"/>
      <c r="E70" s="1"/>
      <c r="F70" s="1"/>
      <c r="G70" s="1"/>
      <c r="H70" s="2"/>
      <c r="I70" s="2"/>
      <c r="J70" s="11"/>
      <c r="K70" s="1"/>
      <c r="L70" s="1"/>
      <c r="M70" s="1"/>
      <c r="N70" s="1"/>
      <c r="O70" s="1"/>
      <c r="P70" s="1"/>
      <c r="Q70" s="1"/>
      <c r="R70" s="3"/>
      <c r="S70" s="3"/>
      <c r="T70" s="3"/>
      <c r="U70" s="3"/>
      <c r="V70" s="3"/>
      <c r="W70" s="3"/>
      <c r="X70" s="3"/>
      <c r="Y70" s="3"/>
      <c r="Z70" s="3"/>
    </row>
    <row r="71" spans="2:26">
      <c r="B71" s="1"/>
      <c r="C71" s="1"/>
      <c r="D71" s="9"/>
      <c r="E71" s="1"/>
      <c r="F71" s="1"/>
      <c r="G71" s="1"/>
      <c r="H71" s="2"/>
      <c r="I71" s="2"/>
      <c r="J71" s="11"/>
      <c r="K71" s="1"/>
      <c r="L71" s="1"/>
      <c r="M71" s="1"/>
      <c r="N71" s="1"/>
      <c r="O71" s="1"/>
      <c r="P71" s="1"/>
      <c r="Q71" s="1"/>
      <c r="R71" s="3"/>
      <c r="S71" s="3"/>
      <c r="T71" s="3"/>
      <c r="U71" s="3"/>
      <c r="V71" s="3"/>
      <c r="W71" s="3"/>
      <c r="X71" s="3"/>
      <c r="Y71" s="3"/>
      <c r="Z71" s="3"/>
    </row>
    <row r="72" spans="2:26">
      <c r="B72" s="1"/>
      <c r="C72" s="1"/>
      <c r="D72" s="9"/>
      <c r="E72" s="1"/>
      <c r="F72" s="1"/>
      <c r="G72" s="1"/>
      <c r="H72" s="2"/>
      <c r="I72" s="2"/>
      <c r="J72" s="11"/>
      <c r="K72" s="1"/>
      <c r="L72" s="1"/>
      <c r="M72" s="1"/>
      <c r="N72" s="1"/>
      <c r="O72" s="1"/>
      <c r="P72" s="1"/>
      <c r="Q72" s="1"/>
      <c r="R72" s="3"/>
      <c r="S72" s="3"/>
      <c r="T72" s="3"/>
      <c r="U72" s="3"/>
      <c r="V72" s="3"/>
      <c r="W72" s="3"/>
      <c r="X72" s="3"/>
      <c r="Y72" s="3"/>
      <c r="Z72" s="3"/>
    </row>
    <row r="73" spans="2:26">
      <c r="B73" s="1"/>
      <c r="C73" s="1"/>
      <c r="D73" s="9"/>
      <c r="E73" s="1"/>
      <c r="F73" s="1"/>
      <c r="G73" s="1"/>
      <c r="H73" s="2"/>
      <c r="I73" s="2"/>
      <c r="J73" s="11"/>
      <c r="K73" s="1"/>
      <c r="L73" s="1"/>
      <c r="M73" s="1"/>
      <c r="N73" s="1"/>
      <c r="O73" s="1"/>
      <c r="P73" s="1"/>
      <c r="Q73" s="1"/>
      <c r="R73" s="3"/>
      <c r="S73" s="3"/>
      <c r="T73" s="3"/>
      <c r="U73" s="3"/>
      <c r="V73" s="3"/>
      <c r="W73" s="3"/>
      <c r="X73" s="3"/>
      <c r="Y73" s="3"/>
      <c r="Z73" s="3"/>
    </row>
    <row r="74" spans="2:26">
      <c r="B74" s="1"/>
      <c r="C74" s="1"/>
      <c r="D74" s="9"/>
      <c r="E74" s="1"/>
      <c r="F74" s="1"/>
      <c r="G74" s="1"/>
      <c r="H74" s="2"/>
      <c r="I74" s="2"/>
      <c r="J74" s="11"/>
      <c r="K74" s="1"/>
      <c r="L74" s="1"/>
      <c r="M74" s="1"/>
      <c r="N74" s="1"/>
      <c r="O74" s="1"/>
      <c r="P74" s="1"/>
      <c r="Q74" s="1"/>
      <c r="R74" s="3"/>
      <c r="S74" s="3"/>
      <c r="T74" s="3"/>
      <c r="U74" s="3"/>
      <c r="V74" s="3"/>
      <c r="W74" s="3"/>
      <c r="X74" s="3"/>
      <c r="Y74" s="3"/>
      <c r="Z74" s="3"/>
    </row>
    <row r="75" spans="2:26">
      <c r="B75" s="1"/>
      <c r="C75" s="1"/>
      <c r="D75" s="9"/>
      <c r="E75" s="1"/>
      <c r="F75" s="1"/>
      <c r="G75" s="1"/>
      <c r="H75" s="2"/>
      <c r="I75" s="2"/>
      <c r="J75" s="11"/>
      <c r="K75" s="1"/>
      <c r="L75" s="1"/>
      <c r="M75" s="1"/>
      <c r="N75" s="1"/>
      <c r="O75" s="1"/>
      <c r="P75" s="1"/>
      <c r="Q75" s="1"/>
      <c r="R75" s="3"/>
      <c r="S75" s="3"/>
      <c r="T75" s="3"/>
      <c r="U75" s="3"/>
      <c r="V75" s="3"/>
      <c r="W75" s="3"/>
      <c r="X75" s="3"/>
      <c r="Y75" s="3"/>
      <c r="Z75" s="3"/>
    </row>
    <row r="76" spans="2:26">
      <c r="B76" s="1"/>
      <c r="C76" s="1"/>
      <c r="D76" s="9"/>
      <c r="E76" s="1"/>
      <c r="F76" s="1"/>
      <c r="G76" s="1"/>
      <c r="H76" s="2"/>
      <c r="I76" s="2"/>
      <c r="J76" s="11"/>
      <c r="K76" s="1"/>
      <c r="L76" s="1"/>
      <c r="M76" s="1"/>
      <c r="N76" s="1"/>
      <c r="O76" s="1"/>
      <c r="P76" s="1"/>
      <c r="Q76" s="1"/>
      <c r="R76" s="3"/>
      <c r="S76" s="3"/>
      <c r="T76" s="3"/>
      <c r="U76" s="3"/>
      <c r="V76" s="3"/>
      <c r="W76" s="3"/>
      <c r="X76" s="3"/>
      <c r="Y76" s="3"/>
      <c r="Z76" s="3"/>
    </row>
    <row r="77" spans="2:26">
      <c r="B77" s="1"/>
      <c r="C77" s="1"/>
      <c r="D77" s="9"/>
      <c r="E77" s="1"/>
      <c r="F77" s="1"/>
      <c r="G77" s="1"/>
      <c r="H77" s="2"/>
      <c r="I77" s="2"/>
      <c r="J77" s="11"/>
      <c r="K77" s="1"/>
      <c r="L77" s="1"/>
      <c r="M77" s="1"/>
      <c r="N77" s="1"/>
      <c r="O77" s="1"/>
      <c r="P77" s="1"/>
      <c r="Q77" s="1"/>
      <c r="R77" s="3"/>
      <c r="S77" s="3"/>
      <c r="T77" s="3"/>
      <c r="U77" s="3"/>
      <c r="V77" s="3"/>
      <c r="W77" s="3"/>
      <c r="X77" s="3"/>
      <c r="Y77" s="3"/>
      <c r="Z77" s="3"/>
    </row>
    <row r="78" spans="2:26">
      <c r="B78" s="1"/>
      <c r="C78" s="1"/>
      <c r="D78" s="9"/>
      <c r="E78" s="1"/>
      <c r="F78" s="1"/>
      <c r="G78" s="1"/>
      <c r="H78" s="2"/>
      <c r="I78" s="2"/>
      <c r="J78" s="11"/>
      <c r="K78" s="1"/>
      <c r="L78" s="1"/>
      <c r="M78" s="1"/>
      <c r="N78" s="1"/>
      <c r="O78" s="1"/>
      <c r="P78" s="1"/>
      <c r="Q78" s="1"/>
      <c r="R78" s="3"/>
      <c r="S78" s="3"/>
      <c r="T78" s="3"/>
      <c r="U78" s="3"/>
      <c r="V78" s="3"/>
      <c r="W78" s="3"/>
      <c r="X78" s="3"/>
      <c r="Y78" s="3"/>
      <c r="Z78" s="3"/>
    </row>
    <row r="79" spans="2:26">
      <c r="B79" s="1"/>
      <c r="C79" s="1"/>
      <c r="D79" s="9"/>
      <c r="E79" s="1"/>
      <c r="F79" s="1"/>
      <c r="G79" s="1"/>
      <c r="H79" s="2"/>
      <c r="I79" s="2"/>
      <c r="J79" s="11"/>
      <c r="K79" s="1"/>
      <c r="L79" s="1"/>
      <c r="M79" s="1"/>
      <c r="N79" s="1"/>
      <c r="O79" s="1"/>
      <c r="P79" s="1"/>
      <c r="Q79" s="1"/>
      <c r="R79" s="3"/>
      <c r="S79" s="3"/>
      <c r="T79" s="3"/>
      <c r="U79" s="3"/>
      <c r="V79" s="3"/>
      <c r="W79" s="3"/>
      <c r="X79" s="3"/>
      <c r="Y79" s="3"/>
      <c r="Z79" s="3"/>
    </row>
    <row r="80" spans="2:26">
      <c r="B80" s="1"/>
      <c r="C80" s="1"/>
      <c r="D80" s="9"/>
      <c r="E80" s="1"/>
      <c r="F80" s="1"/>
      <c r="G80" s="1"/>
      <c r="H80" s="2"/>
      <c r="I80" s="2"/>
      <c r="J80" s="11"/>
      <c r="K80" s="1"/>
      <c r="L80" s="1"/>
      <c r="M80" s="1"/>
      <c r="N80" s="1"/>
      <c r="O80" s="1"/>
      <c r="P80" s="1"/>
      <c r="Q80" s="1"/>
      <c r="R80" s="3"/>
      <c r="S80" s="3"/>
      <c r="T80" s="3"/>
      <c r="U80" s="3"/>
      <c r="V80" s="3"/>
      <c r="W80" s="3"/>
      <c r="X80" s="3"/>
      <c r="Y80" s="3"/>
      <c r="Z80" s="3"/>
    </row>
    <row r="81" spans="2:26">
      <c r="B81" s="1"/>
      <c r="C81" s="1"/>
      <c r="D81" s="9"/>
      <c r="E81" s="1"/>
      <c r="F81" s="1"/>
      <c r="G81" s="1"/>
      <c r="H81" s="2"/>
      <c r="I81" s="2"/>
      <c r="J81" s="11"/>
      <c r="K81" s="1"/>
      <c r="L81" s="1"/>
      <c r="M81" s="1"/>
      <c r="N81" s="1"/>
      <c r="O81" s="1"/>
      <c r="P81" s="1"/>
      <c r="Q81" s="1"/>
      <c r="R81" s="3"/>
      <c r="S81" s="3"/>
      <c r="T81" s="3"/>
      <c r="U81" s="3"/>
      <c r="V81" s="3"/>
      <c r="W81" s="3"/>
      <c r="X81" s="3"/>
      <c r="Y81" s="3"/>
      <c r="Z81" s="3"/>
    </row>
    <row r="82" spans="2:26">
      <c r="B82" s="1"/>
      <c r="C82" s="1"/>
      <c r="D82" s="9"/>
      <c r="E82" s="1"/>
      <c r="F82" s="1"/>
      <c r="G82" s="1"/>
      <c r="H82" s="2"/>
      <c r="I82" s="2"/>
      <c r="J82" s="11"/>
      <c r="K82" s="1"/>
      <c r="L82" s="1"/>
      <c r="M82" s="1"/>
      <c r="N82" s="1"/>
      <c r="O82" s="1"/>
      <c r="P82" s="1"/>
      <c r="Q82" s="1"/>
      <c r="R82" s="3"/>
      <c r="S82" s="3"/>
      <c r="T82" s="3"/>
      <c r="U82" s="3"/>
      <c r="V82" s="3"/>
      <c r="W82" s="3"/>
      <c r="X82" s="3"/>
      <c r="Y82" s="3"/>
      <c r="Z82" s="3"/>
    </row>
    <row r="83" spans="2:26">
      <c r="B83" s="1"/>
      <c r="C83" s="1"/>
      <c r="D83" s="9"/>
      <c r="E83" s="1"/>
      <c r="F83" s="1"/>
      <c r="G83" s="1"/>
      <c r="H83" s="2"/>
      <c r="I83" s="2"/>
      <c r="J83" s="11"/>
      <c r="K83" s="1"/>
      <c r="L83" s="1"/>
      <c r="M83" s="1"/>
      <c r="N83" s="1"/>
      <c r="O83" s="1"/>
      <c r="P83" s="1"/>
      <c r="Q83" s="1"/>
      <c r="R83" s="3"/>
      <c r="S83" s="3"/>
      <c r="T83" s="3"/>
      <c r="U83" s="3"/>
      <c r="V83" s="3"/>
      <c r="W83" s="3"/>
      <c r="X83" s="3"/>
      <c r="Y83" s="3"/>
      <c r="Z83" s="3"/>
    </row>
    <row r="84" spans="2:26">
      <c r="B84" s="1"/>
      <c r="C84" s="1"/>
      <c r="D84" s="9"/>
      <c r="E84" s="1"/>
      <c r="F84" s="1"/>
      <c r="G84" s="1"/>
      <c r="H84" s="2"/>
      <c r="I84" s="2"/>
      <c r="J84" s="11"/>
      <c r="K84" s="1"/>
      <c r="L84" s="1"/>
      <c r="M84" s="1"/>
      <c r="N84" s="1"/>
      <c r="O84" s="1"/>
      <c r="P84" s="1"/>
      <c r="Q84" s="1"/>
      <c r="R84" s="3"/>
      <c r="S84" s="3"/>
      <c r="T84" s="3"/>
      <c r="U84" s="3"/>
      <c r="V84" s="3"/>
      <c r="W84" s="3"/>
      <c r="X84" s="3"/>
      <c r="Y84" s="3"/>
      <c r="Z84" s="3"/>
    </row>
    <row r="85" spans="2:26">
      <c r="B85" s="1"/>
      <c r="C85" s="1"/>
      <c r="D85" s="9"/>
      <c r="E85" s="1"/>
      <c r="F85" s="1"/>
      <c r="G85" s="1"/>
      <c r="H85" s="2"/>
      <c r="I85" s="2"/>
      <c r="J85" s="11"/>
      <c r="K85" s="1"/>
      <c r="L85" s="1"/>
      <c r="M85" s="1"/>
      <c r="N85" s="1"/>
      <c r="O85" s="1"/>
      <c r="P85" s="1"/>
      <c r="Q85" s="1"/>
      <c r="R85" s="3"/>
      <c r="S85" s="3"/>
      <c r="T85" s="3"/>
      <c r="U85" s="3"/>
      <c r="V85" s="3"/>
      <c r="W85" s="3"/>
      <c r="X85" s="3"/>
      <c r="Y85" s="3"/>
      <c r="Z85" s="3"/>
    </row>
    <row r="86" spans="2:26">
      <c r="B86" s="1"/>
      <c r="C86" s="1"/>
      <c r="D86" s="9"/>
      <c r="E86" s="1"/>
      <c r="F86" s="1"/>
      <c r="G86" s="1"/>
      <c r="H86" s="2"/>
      <c r="I86" s="2"/>
      <c r="J86" s="11"/>
      <c r="K86" s="1"/>
      <c r="L86" s="1"/>
      <c r="M86" s="1"/>
      <c r="N86" s="1"/>
      <c r="O86" s="1"/>
      <c r="P86" s="1"/>
      <c r="Q86" s="1"/>
      <c r="R86" s="3"/>
      <c r="S86" s="3"/>
      <c r="T86" s="3"/>
      <c r="U86" s="3"/>
      <c r="V86" s="3"/>
      <c r="W86" s="3"/>
      <c r="X86" s="3"/>
      <c r="Y86" s="3"/>
      <c r="Z86" s="3"/>
    </row>
    <row r="87" spans="2:26">
      <c r="B87" s="1"/>
      <c r="C87" s="1"/>
      <c r="D87" s="9"/>
      <c r="E87" s="1"/>
      <c r="F87" s="1"/>
      <c r="G87" s="1"/>
      <c r="H87" s="2"/>
      <c r="I87" s="2"/>
      <c r="J87" s="11"/>
      <c r="K87" s="1"/>
      <c r="L87" s="1"/>
      <c r="M87" s="1"/>
      <c r="N87" s="1"/>
      <c r="O87" s="1"/>
      <c r="P87" s="1"/>
      <c r="Q87" s="1"/>
      <c r="R87" s="3"/>
      <c r="S87" s="3"/>
      <c r="T87" s="3"/>
      <c r="U87" s="3"/>
      <c r="V87" s="3"/>
      <c r="W87" s="3"/>
      <c r="X87" s="3"/>
      <c r="Y87" s="3"/>
      <c r="Z87" s="3"/>
    </row>
    <row r="88" spans="2:26">
      <c r="B88" s="1"/>
      <c r="C88" s="1"/>
      <c r="D88" s="9"/>
      <c r="E88" s="1"/>
      <c r="F88" s="1"/>
      <c r="G88" s="1"/>
      <c r="H88" s="2"/>
      <c r="I88" s="2"/>
      <c r="J88" s="11"/>
      <c r="K88" s="1"/>
      <c r="L88" s="1"/>
      <c r="M88" s="1"/>
      <c r="N88" s="1"/>
      <c r="O88" s="1"/>
      <c r="P88" s="1"/>
      <c r="Q88" s="1"/>
      <c r="R88" s="3"/>
      <c r="S88" s="3"/>
      <c r="T88" s="3"/>
      <c r="U88" s="3"/>
      <c r="V88" s="3"/>
      <c r="W88" s="3"/>
      <c r="X88" s="3"/>
      <c r="Y88" s="3"/>
      <c r="Z88" s="3"/>
    </row>
    <row r="89" spans="2:26">
      <c r="B89" s="1"/>
      <c r="C89" s="1"/>
      <c r="D89" s="9"/>
      <c r="E89" s="1"/>
      <c r="F89" s="1"/>
      <c r="G89" s="1"/>
      <c r="H89" s="2"/>
      <c r="I89" s="2"/>
      <c r="J89" s="11"/>
      <c r="K89" s="1"/>
      <c r="L89" s="1"/>
      <c r="M89" s="1"/>
      <c r="N89" s="1"/>
      <c r="O89" s="1"/>
      <c r="P89" s="1"/>
      <c r="Q89" s="1"/>
      <c r="R89" s="3"/>
      <c r="S89" s="3"/>
      <c r="T89" s="3"/>
      <c r="U89" s="3"/>
      <c r="V89" s="3"/>
      <c r="W89" s="3"/>
      <c r="X89" s="3"/>
      <c r="Y89" s="3"/>
      <c r="Z89" s="3"/>
    </row>
    <row r="90" spans="2:26">
      <c r="B90" s="1"/>
      <c r="C90" s="1"/>
      <c r="D90" s="9"/>
      <c r="E90" s="1"/>
      <c r="F90" s="1"/>
      <c r="G90" s="1"/>
      <c r="H90" s="2"/>
      <c r="I90" s="2"/>
      <c r="J90" s="11"/>
      <c r="K90" s="1"/>
      <c r="L90" s="1"/>
      <c r="M90" s="1"/>
      <c r="N90" s="1"/>
      <c r="O90" s="1"/>
      <c r="P90" s="1"/>
      <c r="Q90" s="1"/>
      <c r="R90" s="3"/>
      <c r="S90" s="3"/>
      <c r="T90" s="3"/>
      <c r="U90" s="3"/>
      <c r="V90" s="3"/>
      <c r="W90" s="3"/>
      <c r="X90" s="3"/>
      <c r="Y90" s="3"/>
      <c r="Z90" s="3"/>
    </row>
    <row r="91" spans="2:26">
      <c r="B91" s="1"/>
      <c r="C91" s="1"/>
      <c r="D91" s="9"/>
      <c r="E91" s="1"/>
      <c r="F91" s="1"/>
      <c r="G91" s="1"/>
      <c r="H91" s="2"/>
      <c r="I91" s="2"/>
      <c r="J91" s="11"/>
      <c r="K91" s="1"/>
      <c r="L91" s="1"/>
      <c r="M91" s="1"/>
      <c r="N91" s="1"/>
      <c r="O91" s="1"/>
      <c r="P91" s="1"/>
      <c r="Q91" s="1"/>
      <c r="R91" s="3"/>
      <c r="S91" s="3"/>
      <c r="T91" s="3"/>
      <c r="U91" s="3"/>
      <c r="V91" s="3"/>
      <c r="W91" s="3"/>
      <c r="X91" s="3"/>
      <c r="Y91" s="3"/>
      <c r="Z91" s="3"/>
    </row>
    <row r="92" spans="2:26">
      <c r="B92" s="1"/>
      <c r="C92" s="1"/>
      <c r="D92" s="9"/>
      <c r="E92" s="1"/>
      <c r="F92" s="1"/>
      <c r="G92" s="1"/>
      <c r="H92" s="2"/>
      <c r="I92" s="2"/>
      <c r="J92" s="11"/>
      <c r="K92" s="1"/>
      <c r="L92" s="1"/>
      <c r="M92" s="1"/>
      <c r="N92" s="1"/>
      <c r="O92" s="1"/>
      <c r="P92" s="1"/>
      <c r="Q92" s="1"/>
      <c r="R92" s="3"/>
      <c r="S92" s="3"/>
      <c r="T92" s="3"/>
      <c r="U92" s="3"/>
      <c r="V92" s="3"/>
      <c r="W92" s="3"/>
      <c r="X92" s="3"/>
      <c r="Y92" s="3"/>
      <c r="Z92" s="3"/>
    </row>
    <row r="93" spans="2:26">
      <c r="B93" s="1"/>
      <c r="C93" s="1"/>
      <c r="D93" s="9"/>
      <c r="E93" s="1"/>
      <c r="F93" s="1"/>
      <c r="G93" s="1"/>
      <c r="H93" s="2"/>
      <c r="I93" s="2"/>
      <c r="J93" s="11"/>
      <c r="K93" s="1"/>
      <c r="L93" s="1"/>
      <c r="M93" s="1"/>
      <c r="N93" s="1"/>
      <c r="O93" s="1"/>
      <c r="P93" s="1"/>
      <c r="Q93" s="1"/>
      <c r="R93" s="3"/>
      <c r="S93" s="3"/>
      <c r="T93" s="3"/>
      <c r="U93" s="3"/>
      <c r="V93" s="3"/>
      <c r="W93" s="3"/>
      <c r="X93" s="3"/>
      <c r="Y93" s="3"/>
      <c r="Z93" s="3"/>
    </row>
    <row r="94" spans="2:26">
      <c r="B94" s="1"/>
      <c r="C94" s="1"/>
      <c r="D94" s="9"/>
      <c r="E94" s="1"/>
      <c r="F94" s="1"/>
      <c r="G94" s="1"/>
      <c r="H94" s="2"/>
      <c r="I94" s="2"/>
      <c r="J94" s="11"/>
      <c r="K94" s="1"/>
      <c r="L94" s="1"/>
      <c r="M94" s="1"/>
      <c r="N94" s="1"/>
      <c r="O94" s="1"/>
      <c r="P94" s="1"/>
      <c r="Q94" s="1"/>
      <c r="R94" s="3"/>
      <c r="S94" s="3"/>
      <c r="T94" s="3"/>
      <c r="U94" s="3"/>
      <c r="V94" s="3"/>
      <c r="W94" s="3"/>
      <c r="X94" s="3"/>
      <c r="Y94" s="3"/>
      <c r="Z94" s="3"/>
    </row>
    <row r="95" spans="2:26">
      <c r="B95" s="1"/>
      <c r="C95" s="1"/>
      <c r="D95" s="9"/>
      <c r="E95" s="1"/>
      <c r="F95" s="1"/>
      <c r="G95" s="1"/>
      <c r="H95" s="2"/>
      <c r="I95" s="2"/>
      <c r="J95" s="11"/>
      <c r="K95" s="1"/>
      <c r="L95" s="1"/>
      <c r="M95" s="1"/>
      <c r="N95" s="1"/>
      <c r="O95" s="1"/>
      <c r="P95" s="1"/>
      <c r="Q95" s="1"/>
      <c r="R95" s="3"/>
      <c r="S95" s="3"/>
      <c r="T95" s="3"/>
      <c r="U95" s="3"/>
      <c r="V95" s="3"/>
      <c r="W95" s="3"/>
      <c r="X95" s="3"/>
      <c r="Y95" s="3"/>
      <c r="Z95" s="3"/>
    </row>
    <row r="96" spans="2:26">
      <c r="B96" s="1"/>
      <c r="C96" s="1"/>
      <c r="D96" s="9"/>
      <c r="E96" s="1"/>
      <c r="F96" s="1"/>
      <c r="G96" s="1"/>
      <c r="H96" s="2"/>
      <c r="I96" s="2"/>
      <c r="J96" s="11"/>
      <c r="K96" s="1"/>
      <c r="L96" s="1"/>
      <c r="M96" s="1"/>
      <c r="N96" s="1"/>
      <c r="O96" s="1"/>
      <c r="P96" s="1"/>
      <c r="Q96" s="1"/>
      <c r="R96" s="3"/>
      <c r="S96" s="3"/>
      <c r="T96" s="3"/>
      <c r="U96" s="3"/>
      <c r="V96" s="3"/>
      <c r="W96" s="3"/>
      <c r="X96" s="3"/>
      <c r="Y96" s="3"/>
      <c r="Z96" s="3"/>
    </row>
    <row r="97" spans="2:26">
      <c r="B97" s="1"/>
      <c r="C97" s="1"/>
      <c r="D97" s="9"/>
      <c r="E97" s="1"/>
      <c r="F97" s="1"/>
      <c r="G97" s="1"/>
      <c r="H97" s="2"/>
      <c r="I97" s="2"/>
      <c r="J97" s="11"/>
      <c r="K97" s="1"/>
      <c r="L97" s="1"/>
      <c r="M97" s="1"/>
      <c r="N97" s="1"/>
      <c r="O97" s="1"/>
      <c r="P97" s="1"/>
      <c r="Q97" s="1"/>
      <c r="R97" s="3"/>
      <c r="S97" s="3"/>
      <c r="T97" s="3"/>
      <c r="U97" s="3"/>
      <c r="V97" s="3"/>
      <c r="W97" s="3"/>
      <c r="X97" s="3"/>
      <c r="Y97" s="3"/>
      <c r="Z97" s="3"/>
    </row>
    <row r="98" spans="2:26">
      <c r="B98" s="1"/>
      <c r="C98" s="1"/>
      <c r="D98" s="9"/>
      <c r="E98" s="1"/>
      <c r="F98" s="1"/>
      <c r="G98" s="1"/>
      <c r="H98" s="2"/>
      <c r="I98" s="2"/>
      <c r="J98" s="11"/>
      <c r="K98" s="1"/>
      <c r="L98" s="1"/>
      <c r="M98" s="1"/>
      <c r="N98" s="1"/>
      <c r="O98" s="1"/>
      <c r="P98" s="1"/>
      <c r="Q98" s="1"/>
      <c r="R98" s="3"/>
      <c r="S98" s="3"/>
      <c r="T98" s="3"/>
      <c r="U98" s="3"/>
      <c r="V98" s="3"/>
      <c r="W98" s="3"/>
      <c r="X98" s="3"/>
      <c r="Y98" s="3"/>
      <c r="Z98" s="3"/>
    </row>
    <row r="99" spans="2:26">
      <c r="B99" s="1"/>
      <c r="C99" s="1"/>
      <c r="D99" s="9"/>
      <c r="E99" s="1"/>
      <c r="F99" s="1"/>
      <c r="G99" s="1"/>
      <c r="H99" s="2"/>
      <c r="I99" s="2"/>
      <c r="J99" s="11"/>
      <c r="K99" s="1"/>
      <c r="L99" s="1"/>
      <c r="M99" s="1"/>
      <c r="N99" s="1"/>
      <c r="O99" s="1"/>
      <c r="P99" s="1"/>
      <c r="Q99" s="1"/>
      <c r="R99" s="3"/>
      <c r="S99" s="3"/>
      <c r="T99" s="3"/>
      <c r="U99" s="3"/>
      <c r="V99" s="3"/>
      <c r="W99" s="3"/>
      <c r="X99" s="3"/>
      <c r="Y99" s="3"/>
      <c r="Z99" s="3"/>
    </row>
    <row r="100" spans="2:26">
      <c r="B100" s="1"/>
      <c r="C100" s="1"/>
      <c r="D100" s="9"/>
      <c r="E100" s="1"/>
      <c r="F100" s="1"/>
      <c r="G100" s="1"/>
      <c r="H100" s="2"/>
      <c r="I100" s="2"/>
      <c r="J100" s="11"/>
      <c r="K100" s="1"/>
      <c r="L100" s="1"/>
      <c r="M100" s="1"/>
      <c r="N100" s="1"/>
      <c r="O100" s="1"/>
      <c r="P100" s="1"/>
      <c r="Q100" s="1"/>
      <c r="R100" s="3"/>
      <c r="S100" s="3"/>
      <c r="T100" s="3"/>
      <c r="U100" s="3"/>
      <c r="V100" s="3"/>
      <c r="W100" s="3"/>
      <c r="X100" s="3"/>
      <c r="Y100" s="3"/>
      <c r="Z100" s="3"/>
    </row>
    <row r="101" spans="2:26">
      <c r="B101" s="1"/>
      <c r="C101" s="1"/>
      <c r="D101" s="9"/>
      <c r="E101" s="1"/>
      <c r="F101" s="1"/>
      <c r="G101" s="1"/>
      <c r="H101" s="2"/>
      <c r="I101" s="2"/>
      <c r="J101" s="11"/>
      <c r="K101" s="1"/>
      <c r="L101" s="1"/>
      <c r="M101" s="1"/>
      <c r="N101" s="1"/>
      <c r="O101" s="1"/>
      <c r="P101" s="1"/>
      <c r="Q101" s="1"/>
      <c r="R101" s="3"/>
      <c r="S101" s="3"/>
      <c r="T101" s="3"/>
      <c r="U101" s="3"/>
      <c r="V101" s="3"/>
      <c r="W101" s="3"/>
      <c r="X101" s="3"/>
      <c r="Y101" s="3"/>
      <c r="Z101" s="3"/>
    </row>
    <row r="102" spans="2:26">
      <c r="B102" s="1"/>
      <c r="C102" s="1"/>
      <c r="D102" s="9"/>
      <c r="E102" s="1"/>
      <c r="F102" s="1"/>
      <c r="G102" s="1"/>
      <c r="H102" s="2"/>
      <c r="I102" s="2"/>
      <c r="J102" s="11"/>
      <c r="K102" s="1"/>
      <c r="L102" s="1"/>
      <c r="M102" s="1"/>
      <c r="N102" s="1"/>
      <c r="O102" s="1"/>
      <c r="P102" s="1"/>
      <c r="Q102" s="1"/>
      <c r="R102" s="3"/>
      <c r="S102" s="3"/>
      <c r="T102" s="3"/>
      <c r="U102" s="3"/>
      <c r="V102" s="3"/>
      <c r="W102" s="3"/>
      <c r="X102" s="3"/>
      <c r="Y102" s="3"/>
      <c r="Z102" s="3"/>
    </row>
    <row r="103" spans="2:26">
      <c r="B103" s="1"/>
      <c r="C103" s="1"/>
      <c r="D103" s="9"/>
      <c r="E103" s="1"/>
      <c r="F103" s="1"/>
      <c r="G103" s="1"/>
      <c r="H103" s="2"/>
      <c r="I103" s="2"/>
      <c r="J103" s="11"/>
      <c r="K103" s="1"/>
      <c r="L103" s="1"/>
      <c r="M103" s="1"/>
      <c r="N103" s="1"/>
      <c r="O103" s="1"/>
      <c r="P103" s="1"/>
      <c r="Q103" s="1"/>
      <c r="R103" s="3"/>
      <c r="S103" s="3"/>
      <c r="T103" s="3"/>
      <c r="U103" s="3"/>
      <c r="V103" s="3"/>
      <c r="W103" s="3"/>
      <c r="X103" s="3"/>
      <c r="Y103" s="3"/>
      <c r="Z103" s="3"/>
    </row>
    <row r="104" spans="2:26">
      <c r="B104" s="1"/>
      <c r="C104" s="1"/>
      <c r="D104" s="9"/>
      <c r="E104" s="1"/>
      <c r="F104" s="1"/>
      <c r="G104" s="1"/>
      <c r="H104" s="2"/>
      <c r="I104" s="2"/>
      <c r="J104" s="11"/>
      <c r="K104" s="1"/>
      <c r="L104" s="1"/>
      <c r="M104" s="1"/>
      <c r="N104" s="1"/>
      <c r="O104" s="1"/>
      <c r="P104" s="1"/>
      <c r="Q104" s="1"/>
      <c r="R104" s="3"/>
      <c r="S104" s="3"/>
      <c r="T104" s="3"/>
      <c r="U104" s="3"/>
      <c r="V104" s="3"/>
      <c r="W104" s="3"/>
      <c r="X104" s="3"/>
      <c r="Y104" s="3"/>
      <c r="Z104" s="3"/>
    </row>
    <row r="105" spans="2:26">
      <c r="B105" s="1"/>
      <c r="C105" s="1"/>
      <c r="D105" s="9"/>
      <c r="E105" s="1"/>
      <c r="F105" s="1"/>
      <c r="G105" s="1"/>
      <c r="H105" s="2"/>
      <c r="I105" s="2"/>
      <c r="J105" s="11"/>
      <c r="K105" s="1"/>
      <c r="L105" s="1"/>
      <c r="M105" s="1"/>
      <c r="N105" s="1"/>
      <c r="O105" s="1"/>
      <c r="P105" s="1"/>
      <c r="Q105" s="1"/>
      <c r="R105" s="3"/>
      <c r="S105" s="3"/>
      <c r="T105" s="3"/>
      <c r="U105" s="3"/>
      <c r="V105" s="3"/>
      <c r="W105" s="3"/>
      <c r="X105" s="3"/>
      <c r="Y105" s="3"/>
      <c r="Z105" s="3"/>
    </row>
    <row r="106" spans="2:26">
      <c r="B106" s="1"/>
      <c r="C106" s="1"/>
      <c r="D106" s="9"/>
      <c r="E106" s="1"/>
      <c r="F106" s="1"/>
      <c r="G106" s="1"/>
      <c r="H106" s="2"/>
      <c r="I106" s="2"/>
      <c r="J106" s="11"/>
      <c r="K106" s="1"/>
      <c r="L106" s="1"/>
      <c r="M106" s="1"/>
      <c r="N106" s="1"/>
      <c r="O106" s="1"/>
      <c r="P106" s="1"/>
      <c r="Q106" s="1"/>
      <c r="R106" s="3"/>
      <c r="S106" s="3"/>
      <c r="T106" s="3"/>
      <c r="U106" s="3"/>
      <c r="V106" s="3"/>
      <c r="W106" s="3"/>
      <c r="X106" s="3"/>
      <c r="Y106" s="3"/>
      <c r="Z106" s="3"/>
    </row>
    <row r="107" spans="2:26">
      <c r="B107" s="1"/>
      <c r="C107" s="1"/>
      <c r="D107" s="9"/>
      <c r="E107" s="1"/>
      <c r="F107" s="1"/>
      <c r="G107" s="1"/>
      <c r="H107" s="2"/>
      <c r="I107" s="2"/>
      <c r="J107" s="11"/>
      <c r="K107" s="1"/>
      <c r="L107" s="1"/>
      <c r="M107" s="1"/>
      <c r="N107" s="1"/>
      <c r="O107" s="1"/>
      <c r="P107" s="1"/>
      <c r="Q107" s="1"/>
      <c r="R107" s="3"/>
      <c r="S107" s="3"/>
      <c r="T107" s="3"/>
      <c r="U107" s="3"/>
      <c r="V107" s="3"/>
      <c r="W107" s="3"/>
      <c r="X107" s="3"/>
      <c r="Y107" s="3"/>
      <c r="Z107" s="3"/>
    </row>
    <row r="108" spans="2:26">
      <c r="B108" s="1"/>
      <c r="C108" s="1"/>
      <c r="D108" s="9"/>
      <c r="E108" s="1"/>
      <c r="F108" s="1"/>
      <c r="G108" s="1"/>
      <c r="H108" s="2"/>
      <c r="I108" s="2"/>
      <c r="J108" s="11"/>
      <c r="K108" s="1"/>
      <c r="L108" s="1"/>
      <c r="M108" s="1"/>
      <c r="N108" s="1"/>
      <c r="O108" s="1"/>
      <c r="P108" s="1"/>
      <c r="Q108" s="1"/>
      <c r="R108" s="3"/>
      <c r="S108" s="3"/>
      <c r="T108" s="3"/>
      <c r="U108" s="3"/>
      <c r="V108" s="3"/>
      <c r="W108" s="3"/>
      <c r="X108" s="3"/>
      <c r="Y108" s="3"/>
      <c r="Z108" s="3"/>
    </row>
    <row r="109" spans="2:26">
      <c r="B109" s="1"/>
      <c r="C109" s="1"/>
      <c r="D109" s="9"/>
      <c r="E109" s="1"/>
      <c r="F109" s="1"/>
      <c r="G109" s="1"/>
      <c r="H109" s="2"/>
      <c r="I109" s="2"/>
      <c r="J109" s="11"/>
      <c r="K109" s="1"/>
      <c r="L109" s="1"/>
      <c r="M109" s="1"/>
      <c r="N109" s="1"/>
      <c r="O109" s="1"/>
      <c r="P109" s="1"/>
      <c r="Q109" s="1"/>
      <c r="R109" s="3"/>
      <c r="S109" s="3"/>
      <c r="T109" s="3"/>
      <c r="U109" s="3"/>
      <c r="V109" s="3"/>
      <c r="W109" s="3"/>
      <c r="X109" s="3"/>
      <c r="Y109" s="3"/>
      <c r="Z109" s="3"/>
    </row>
    <row r="110" spans="2:26">
      <c r="B110" s="1"/>
      <c r="C110" s="1"/>
      <c r="D110" s="9"/>
      <c r="E110" s="1"/>
      <c r="F110" s="1"/>
      <c r="G110" s="1"/>
      <c r="H110" s="2"/>
      <c r="I110" s="2"/>
      <c r="J110" s="11"/>
      <c r="K110" s="1"/>
      <c r="L110" s="1"/>
      <c r="M110" s="1"/>
      <c r="N110" s="1"/>
      <c r="O110" s="1"/>
      <c r="P110" s="1"/>
      <c r="Q110" s="1"/>
      <c r="R110" s="3"/>
      <c r="S110" s="3"/>
      <c r="T110" s="3"/>
      <c r="U110" s="3"/>
      <c r="V110" s="3"/>
      <c r="W110" s="3"/>
      <c r="X110" s="3"/>
      <c r="Y110" s="3"/>
      <c r="Z110" s="3"/>
    </row>
    <row r="111" spans="2:26">
      <c r="B111" s="1"/>
      <c r="C111" s="1"/>
      <c r="D111" s="9"/>
      <c r="E111" s="1"/>
      <c r="F111" s="1"/>
      <c r="G111" s="1"/>
      <c r="H111" s="2"/>
      <c r="I111" s="2"/>
      <c r="J111" s="11"/>
      <c r="K111" s="1"/>
      <c r="L111" s="1"/>
      <c r="M111" s="1"/>
      <c r="N111" s="1"/>
      <c r="O111" s="1"/>
      <c r="P111" s="1"/>
      <c r="Q111" s="1"/>
      <c r="R111" s="3"/>
      <c r="S111" s="3"/>
      <c r="T111" s="3"/>
      <c r="U111" s="3"/>
      <c r="V111" s="3"/>
      <c r="W111" s="3"/>
      <c r="X111" s="3"/>
      <c r="Y111" s="3"/>
      <c r="Z111" s="3"/>
    </row>
    <row r="112" spans="2:26">
      <c r="B112" s="1"/>
      <c r="C112" s="1"/>
      <c r="D112" s="9"/>
      <c r="E112" s="1"/>
      <c r="F112" s="1"/>
      <c r="G112" s="1"/>
      <c r="H112" s="2"/>
      <c r="I112" s="2"/>
      <c r="J112" s="11"/>
      <c r="K112" s="1"/>
      <c r="L112" s="1"/>
      <c r="M112" s="1"/>
      <c r="N112" s="1"/>
      <c r="O112" s="1"/>
      <c r="P112" s="1"/>
      <c r="Q112" s="1"/>
      <c r="R112" s="3"/>
      <c r="S112" s="3"/>
      <c r="T112" s="3"/>
      <c r="U112" s="3"/>
      <c r="V112" s="3"/>
      <c r="W112" s="3"/>
      <c r="X112" s="3"/>
      <c r="Y112" s="3"/>
      <c r="Z112" s="3"/>
    </row>
  </sheetData>
  <mergeCells count="6">
    <mergeCell ref="D66:P66"/>
    <mergeCell ref="B1:K1"/>
    <mergeCell ref="M1:O1"/>
    <mergeCell ref="B62:C62"/>
    <mergeCell ref="K62:L62"/>
    <mergeCell ref="D65:P65"/>
  </mergeCells>
  <phoneticPr fontId="3" type="noConversion"/>
  <conditionalFormatting sqref="I7:I56">
    <cfRule type="cellIs" dxfId="37" priority="2" stopIfTrue="1" operator="greaterThan">
      <formula>0</formula>
    </cfRule>
  </conditionalFormatting>
  <conditionalFormatting sqref="G7:G56">
    <cfRule type="cellIs" dxfId="36" priority="3" stopIfTrue="1" operator="greaterThanOrEqual">
      <formula>1</formula>
    </cfRule>
  </conditionalFormatting>
  <conditionalFormatting sqref="A7:A56">
    <cfRule type="containsText" dxfId="35" priority="1" operator="containsText" text="x">
      <formula>NOT(ISERROR(SEARCH("x",A7)))</formula>
    </cfRule>
  </conditionalFormatting>
  <hyperlinks>
    <hyperlink ref="Q7" r:id="rId1"/>
    <hyperlink ref="Q10" r:id="rId2"/>
    <hyperlink ref="Q28" r:id="rId3"/>
    <hyperlink ref="Q27" r:id="rId4"/>
    <hyperlink ref="Q31" r:id="rId5"/>
    <hyperlink ref="Q32" r:id="rId6"/>
    <hyperlink ref="Q33" r:id="rId7"/>
    <hyperlink ref="Q47:Q51" r:id="rId8" display="CLICK HERE"/>
    <hyperlink ref="Q34" r:id="rId9"/>
    <hyperlink ref="Q35" r:id="rId10"/>
    <hyperlink ref="Q38:Q41" r:id="rId11" display="CLICK HERE"/>
    <hyperlink ref="Q46" r:id="rId12"/>
    <hyperlink ref="Q36" r:id="rId13"/>
    <hyperlink ref="Q37" r:id="rId14"/>
    <hyperlink ref="Q42:Q44" r:id="rId15" display="CLICK HERE"/>
    <hyperlink ref="Q30" r:id="rId16"/>
    <hyperlink ref="Q29" r:id="rId17"/>
    <hyperlink ref="Q16" r:id="rId18"/>
    <hyperlink ref="Q18" r:id="rId19"/>
    <hyperlink ref="Q20" r:id="rId20"/>
    <hyperlink ref="Q21" r:id="rId21"/>
    <hyperlink ref="Q26" r:id="rId22"/>
    <hyperlink ref="Q11" r:id="rId23"/>
    <hyperlink ref="Q23" r:id="rId24"/>
    <hyperlink ref="Q22" r:id="rId25"/>
    <hyperlink ref="Q24" r:id="rId26"/>
    <hyperlink ref="Q43" r:id="rId27"/>
    <hyperlink ref="Q52" r:id="rId28"/>
  </hyperlinks>
  <pageMargins left="0.75" right="0.75" top="1" bottom="1" header="0.5" footer="0.5"/>
  <pageSetup scale="5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1"/>
  <sheetViews>
    <sheetView workbookViewId="0">
      <selection activeCell="A32" sqref="A32"/>
    </sheetView>
  </sheetViews>
  <sheetFormatPr baseColWidth="10" defaultRowHeight="12" x14ac:dyDescent="0"/>
  <cols>
    <col min="3" max="3" width="24.83203125" customWidth="1"/>
  </cols>
  <sheetData>
    <row r="1" spans="1:17" ht="19" thickBot="1">
      <c r="A1" s="100" t="s">
        <v>92</v>
      </c>
      <c r="B1" s="100"/>
      <c r="C1" s="100"/>
      <c r="D1" s="100"/>
      <c r="E1" s="100"/>
      <c r="F1" s="100"/>
      <c r="G1" s="100"/>
      <c r="H1" s="100"/>
      <c r="I1" s="100"/>
      <c r="J1" s="100"/>
      <c r="K1" s="1"/>
      <c r="L1" s="101" t="s">
        <v>15</v>
      </c>
      <c r="M1" s="101"/>
      <c r="N1" s="101"/>
      <c r="O1" s="84">
        <v>41645</v>
      </c>
      <c r="P1" s="71"/>
    </row>
    <row r="2" spans="1:17" ht="19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1"/>
      <c r="L2" s="1"/>
      <c r="M2" s="1"/>
      <c r="N2" s="92" t="s">
        <v>21</v>
      </c>
      <c r="O2" s="63" t="s">
        <v>159</v>
      </c>
      <c r="P2" s="72"/>
    </row>
    <row r="3" spans="1:17">
      <c r="A3" s="1"/>
      <c r="B3" s="1"/>
      <c r="C3" s="9"/>
      <c r="D3" s="1"/>
      <c r="E3" s="1"/>
      <c r="F3" s="1"/>
      <c r="G3" s="2"/>
      <c r="H3" s="2"/>
      <c r="I3" s="11"/>
      <c r="J3" s="1"/>
      <c r="K3" s="1"/>
      <c r="L3" s="1"/>
      <c r="M3" s="1"/>
      <c r="N3" s="1"/>
      <c r="O3" s="1"/>
      <c r="P3" s="1"/>
    </row>
    <row r="4" spans="1:17" ht="45">
      <c r="A4" s="37" t="s">
        <v>160</v>
      </c>
      <c r="B4" s="37" t="s">
        <v>0</v>
      </c>
      <c r="C4" s="37" t="s">
        <v>1</v>
      </c>
      <c r="D4" s="38" t="s">
        <v>13</v>
      </c>
      <c r="E4" s="37" t="s">
        <v>11</v>
      </c>
      <c r="F4" s="37" t="s">
        <v>12</v>
      </c>
      <c r="G4" s="27" t="s">
        <v>22</v>
      </c>
      <c r="H4" s="39" t="s">
        <v>5</v>
      </c>
      <c r="I4" s="39" t="s">
        <v>10</v>
      </c>
      <c r="J4" s="40" t="s">
        <v>9</v>
      </c>
      <c r="K4" s="37" t="s">
        <v>7</v>
      </c>
      <c r="L4" s="37" t="s">
        <v>16</v>
      </c>
      <c r="M4" s="37" t="s">
        <v>6</v>
      </c>
      <c r="N4" s="37" t="s">
        <v>31</v>
      </c>
      <c r="O4" s="37" t="s">
        <v>2</v>
      </c>
      <c r="P4" s="37" t="s">
        <v>3</v>
      </c>
      <c r="Q4" s="37" t="s">
        <v>4</v>
      </c>
    </row>
    <row r="5" spans="1:17">
      <c r="B5" s="1"/>
      <c r="C5" s="1"/>
      <c r="D5" s="9"/>
      <c r="E5" s="1"/>
      <c r="F5" s="1"/>
      <c r="G5" s="1"/>
      <c r="H5" s="2"/>
      <c r="I5" s="2"/>
      <c r="J5" s="11"/>
      <c r="K5" s="1"/>
      <c r="L5" s="1"/>
      <c r="M5" s="1"/>
      <c r="N5" s="1"/>
      <c r="O5" s="1"/>
      <c r="P5" s="1"/>
      <c r="Q5" s="1"/>
    </row>
    <row r="6" spans="1:17">
      <c r="A6" s="93" t="s">
        <v>161</v>
      </c>
      <c r="B6" s="43" t="s">
        <v>32</v>
      </c>
      <c r="C6" s="43" t="s">
        <v>33</v>
      </c>
      <c r="D6" s="17">
        <v>120</v>
      </c>
      <c r="E6" s="41">
        <v>288</v>
      </c>
      <c r="F6" s="24">
        <v>48</v>
      </c>
      <c r="G6" s="30">
        <f>IF(E6-D6&gt;=F6,ROUNDUP((E6-D6)/144,0)*144,0)</f>
        <v>288</v>
      </c>
      <c r="H6" s="73">
        <v>0.28999999999999998</v>
      </c>
      <c r="I6" s="29">
        <f>IF(G6&gt;0,ROUNDUP(G6/144,0)*H6*144,0)</f>
        <v>83.52</v>
      </c>
      <c r="J6" s="15"/>
      <c r="K6" s="28">
        <f>I6+J6</f>
        <v>83.52</v>
      </c>
      <c r="L6" s="49" t="s">
        <v>34</v>
      </c>
      <c r="M6" s="25" t="s">
        <v>14</v>
      </c>
      <c r="N6" s="48" t="s">
        <v>187</v>
      </c>
      <c r="O6" s="48" t="s">
        <v>125</v>
      </c>
      <c r="P6" s="48" t="s">
        <v>127</v>
      </c>
      <c r="Q6" s="26" t="s">
        <v>8</v>
      </c>
    </row>
    <row r="7" spans="1:17">
      <c r="A7" s="93" t="s">
        <v>161</v>
      </c>
      <c r="B7" s="46" t="s">
        <v>147</v>
      </c>
      <c r="C7" s="46" t="s">
        <v>148</v>
      </c>
      <c r="D7" s="17">
        <v>4</v>
      </c>
      <c r="E7" s="41">
        <v>24</v>
      </c>
      <c r="F7" s="24">
        <v>6</v>
      </c>
      <c r="G7" s="30">
        <f>IF(E7-D7&gt;=F7,ROUNDUP((E7-D7)/24,0)*24,0)</f>
        <v>24</v>
      </c>
      <c r="H7" s="73"/>
      <c r="I7" s="29">
        <f>IF(G7&gt;0,ROUNDUP(G7/144,0)*H7*144,0)</f>
        <v>0</v>
      </c>
      <c r="J7" s="15"/>
      <c r="K7" s="28">
        <f>I7+J7</f>
        <v>0</v>
      </c>
      <c r="L7" s="49"/>
      <c r="M7" s="25"/>
      <c r="N7" s="48"/>
      <c r="O7" s="48"/>
      <c r="P7" s="48"/>
      <c r="Q7" s="26"/>
    </row>
    <row r="8" spans="1:17">
      <c r="A8" s="93" t="s">
        <v>161</v>
      </c>
      <c r="B8" s="46" t="s">
        <v>149</v>
      </c>
      <c r="C8" s="46" t="s">
        <v>149</v>
      </c>
      <c r="D8" s="17">
        <v>5</v>
      </c>
      <c r="E8" s="41">
        <v>12</v>
      </c>
      <c r="F8" s="24">
        <v>6</v>
      </c>
      <c r="G8" s="30">
        <f>IF(E8-D8&gt;=F8,ROUNDUP((E8-D8)/12,0)*12,0)</f>
        <v>12</v>
      </c>
      <c r="H8" s="73"/>
      <c r="I8" s="29">
        <f>IF(G8&gt;0,ROUNDUP(G8/144,0)*H8*144,0)</f>
        <v>0</v>
      </c>
      <c r="J8" s="15"/>
      <c r="K8" s="28">
        <f>I8+J8</f>
        <v>0</v>
      </c>
      <c r="L8" s="49"/>
      <c r="M8" s="25"/>
      <c r="N8" s="48"/>
      <c r="O8" s="48"/>
      <c r="P8" s="48"/>
      <c r="Q8" s="26"/>
    </row>
    <row r="9" spans="1:17">
      <c r="A9" s="93" t="s">
        <v>161</v>
      </c>
      <c r="B9" s="43" t="s">
        <v>38</v>
      </c>
      <c r="C9" s="43" t="s">
        <v>41</v>
      </c>
      <c r="D9" s="17">
        <v>0.8</v>
      </c>
      <c r="E9" s="24">
        <v>3</v>
      </c>
      <c r="F9" s="24">
        <v>0.5</v>
      </c>
      <c r="G9" s="30">
        <f t="shared" ref="G9:G51" si="0">IF(E9-D9&gt;=F9,ROUNDDOWN(E9-D9, 0),0)</f>
        <v>2</v>
      </c>
      <c r="H9" s="73">
        <v>272</v>
      </c>
      <c r="I9" s="29">
        <f t="shared" ref="I9:I55" si="1">IF(G9&gt;0,G9*H9,0)</f>
        <v>544</v>
      </c>
      <c r="J9" s="15"/>
      <c r="K9" s="28">
        <f t="shared" ref="K9:K51" si="2">I9+J9</f>
        <v>544</v>
      </c>
      <c r="L9" s="49" t="s">
        <v>18</v>
      </c>
      <c r="M9" s="25" t="s">
        <v>14</v>
      </c>
      <c r="N9" s="25" t="s">
        <v>39</v>
      </c>
      <c r="O9" s="48" t="s">
        <v>40</v>
      </c>
      <c r="P9" s="25" t="s">
        <v>42</v>
      </c>
      <c r="Q9" s="26" t="s">
        <v>8</v>
      </c>
    </row>
    <row r="10" spans="1:17">
      <c r="A10" s="93" t="s">
        <v>161</v>
      </c>
      <c r="B10" s="46" t="s">
        <v>115</v>
      </c>
      <c r="C10" s="46" t="s">
        <v>114</v>
      </c>
      <c r="D10" s="17">
        <v>1.8</v>
      </c>
      <c r="E10" s="24">
        <v>1</v>
      </c>
      <c r="F10" s="24">
        <v>0.5</v>
      </c>
      <c r="G10" s="30">
        <f t="shared" si="0"/>
        <v>0</v>
      </c>
      <c r="H10" s="73">
        <v>272</v>
      </c>
      <c r="I10" s="29">
        <f t="shared" si="1"/>
        <v>0</v>
      </c>
      <c r="J10" s="15"/>
      <c r="K10" s="28">
        <f t="shared" si="2"/>
        <v>0</v>
      </c>
      <c r="L10" s="49" t="s">
        <v>18</v>
      </c>
      <c r="M10" s="48" t="s">
        <v>14</v>
      </c>
      <c r="N10" s="48" t="s">
        <v>39</v>
      </c>
      <c r="O10" s="48" t="s">
        <v>40</v>
      </c>
      <c r="P10" s="48" t="s">
        <v>42</v>
      </c>
      <c r="Q10" s="26" t="s">
        <v>8</v>
      </c>
    </row>
    <row r="11" spans="1:17">
      <c r="A11" s="93" t="s">
        <v>161</v>
      </c>
      <c r="B11" s="46"/>
      <c r="C11" s="46" t="s">
        <v>150</v>
      </c>
      <c r="D11" s="17">
        <v>1.2</v>
      </c>
      <c r="E11" s="24">
        <v>2</v>
      </c>
      <c r="F11" s="24">
        <v>0.5</v>
      </c>
      <c r="G11" s="30">
        <f t="shared" si="0"/>
        <v>0</v>
      </c>
      <c r="H11" s="73">
        <v>80</v>
      </c>
      <c r="I11" s="29">
        <f>IF(G11&gt;0,G11*H11,0)</f>
        <v>0</v>
      </c>
      <c r="J11" s="15"/>
      <c r="K11" s="28">
        <f>I11+J11</f>
        <v>0</v>
      </c>
      <c r="L11" s="49"/>
      <c r="M11" s="48"/>
      <c r="N11" s="48"/>
      <c r="O11" s="48"/>
      <c r="P11" s="48"/>
      <c r="Q11" s="26"/>
    </row>
    <row r="12" spans="1:17">
      <c r="A12" s="93" t="s">
        <v>161</v>
      </c>
      <c r="B12" s="46"/>
      <c r="C12" s="46" t="s">
        <v>141</v>
      </c>
      <c r="D12" s="17">
        <v>0.5</v>
      </c>
      <c r="E12" s="24">
        <v>1</v>
      </c>
      <c r="F12" s="24">
        <v>0.5</v>
      </c>
      <c r="G12" s="30">
        <f t="shared" si="0"/>
        <v>0</v>
      </c>
      <c r="H12" s="73">
        <v>35</v>
      </c>
      <c r="I12" s="29">
        <f>IF(G12&gt;0,G12*H12,0)</f>
        <v>0</v>
      </c>
      <c r="J12" s="15"/>
      <c r="K12" s="28">
        <f>I12+J12</f>
        <v>0</v>
      </c>
      <c r="L12" s="49"/>
      <c r="M12" s="48"/>
      <c r="N12" s="48"/>
      <c r="O12" s="48"/>
      <c r="P12" s="48"/>
      <c r="Q12" s="26"/>
    </row>
    <row r="13" spans="1:17">
      <c r="A13" s="93"/>
      <c r="B13" s="46"/>
      <c r="C13" s="46" t="s">
        <v>143</v>
      </c>
      <c r="D13" s="17">
        <v>0</v>
      </c>
      <c r="E13" s="24">
        <v>1</v>
      </c>
      <c r="F13" s="24">
        <v>0.5</v>
      </c>
      <c r="G13" s="30">
        <f t="shared" si="0"/>
        <v>1</v>
      </c>
      <c r="H13" s="73"/>
      <c r="I13" s="29">
        <f>IF(G13&gt;0,G13*H13,0)</f>
        <v>0</v>
      </c>
      <c r="J13" s="15"/>
      <c r="K13" s="28">
        <f>I13+J13</f>
        <v>0</v>
      </c>
      <c r="L13" s="49"/>
      <c r="M13" s="48"/>
      <c r="N13" s="48"/>
      <c r="O13" s="48"/>
      <c r="P13" s="48"/>
      <c r="Q13" s="26"/>
    </row>
    <row r="14" spans="1:17">
      <c r="A14" s="93" t="s">
        <v>161</v>
      </c>
      <c r="B14" s="46"/>
      <c r="C14" s="46" t="s">
        <v>144</v>
      </c>
      <c r="D14" s="17">
        <v>2</v>
      </c>
      <c r="E14" s="24">
        <v>2</v>
      </c>
      <c r="F14" s="24">
        <v>0.5</v>
      </c>
      <c r="G14" s="30">
        <f t="shared" si="0"/>
        <v>0</v>
      </c>
      <c r="H14" s="73"/>
      <c r="I14" s="29">
        <f>IF(G14&gt;0,G14*H14,0)</f>
        <v>0</v>
      </c>
      <c r="J14" s="15"/>
      <c r="K14" s="28">
        <f>I14+J14</f>
        <v>0</v>
      </c>
      <c r="L14" s="49"/>
      <c r="M14" s="48"/>
      <c r="N14" s="48"/>
      <c r="O14" s="48"/>
      <c r="P14" s="48"/>
      <c r="Q14" s="26"/>
    </row>
    <row r="15" spans="1:17">
      <c r="A15" s="93" t="s">
        <v>161</v>
      </c>
      <c r="B15" s="43" t="s">
        <v>104</v>
      </c>
      <c r="C15" s="43" t="s">
        <v>105</v>
      </c>
      <c r="D15" s="17">
        <v>0.33</v>
      </c>
      <c r="E15" s="24">
        <v>1</v>
      </c>
      <c r="F15" s="24">
        <v>0.6</v>
      </c>
      <c r="G15" s="30">
        <f t="shared" si="0"/>
        <v>0</v>
      </c>
      <c r="H15" s="73">
        <f>SUM(0.29*144)</f>
        <v>41.76</v>
      </c>
      <c r="I15" s="29">
        <f t="shared" si="1"/>
        <v>0</v>
      </c>
      <c r="J15" s="15"/>
      <c r="K15" s="28">
        <f t="shared" si="2"/>
        <v>0</v>
      </c>
      <c r="L15" s="49" t="s">
        <v>17</v>
      </c>
      <c r="M15" s="25" t="s">
        <v>14</v>
      </c>
      <c r="N15" s="25" t="s">
        <v>106</v>
      </c>
      <c r="O15" s="25" t="s">
        <v>107</v>
      </c>
      <c r="P15" s="25" t="s">
        <v>108</v>
      </c>
      <c r="Q15" s="26" t="s">
        <v>8</v>
      </c>
    </row>
    <row r="16" spans="1:17">
      <c r="A16" s="93" t="s">
        <v>161</v>
      </c>
      <c r="B16" s="46" t="s">
        <v>142</v>
      </c>
      <c r="C16" s="46" t="s">
        <v>137</v>
      </c>
      <c r="D16" s="17">
        <v>2</v>
      </c>
      <c r="E16" s="24">
        <v>2</v>
      </c>
      <c r="F16" s="24">
        <v>1</v>
      </c>
      <c r="G16" s="30">
        <f>IF(E16-D16&gt;=F16,ROUNDDOWN(E16-D16, 0),0)</f>
        <v>0</v>
      </c>
      <c r="H16" s="73">
        <v>80</v>
      </c>
      <c r="I16" s="29">
        <f>IF(G16&gt;0,G16*H16,0)</f>
        <v>0</v>
      </c>
      <c r="J16" s="15"/>
      <c r="K16" s="28">
        <f>I16+J16</f>
        <v>0</v>
      </c>
      <c r="L16" s="49" t="s">
        <v>17</v>
      </c>
      <c r="M16" s="48" t="s">
        <v>14</v>
      </c>
      <c r="N16" s="25"/>
      <c r="O16" s="48" t="s">
        <v>138</v>
      </c>
      <c r="P16" s="25"/>
      <c r="Q16" s="26"/>
    </row>
    <row r="17" spans="1:17">
      <c r="A17" s="93"/>
      <c r="B17" s="47" t="s">
        <v>153</v>
      </c>
      <c r="C17" s="46" t="s">
        <v>145</v>
      </c>
      <c r="D17" s="17">
        <v>9</v>
      </c>
      <c r="E17" s="24">
        <v>30</v>
      </c>
      <c r="F17" s="24">
        <v>6</v>
      </c>
      <c r="G17" s="30">
        <f t="shared" si="0"/>
        <v>21</v>
      </c>
      <c r="H17" s="73">
        <v>6</v>
      </c>
      <c r="I17" s="29">
        <f t="shared" si="1"/>
        <v>126</v>
      </c>
      <c r="J17" s="15"/>
      <c r="K17" s="28">
        <f t="shared" si="2"/>
        <v>126</v>
      </c>
      <c r="L17" s="49" t="s">
        <v>34</v>
      </c>
      <c r="M17" s="25" t="s">
        <v>14</v>
      </c>
      <c r="N17" s="25" t="s">
        <v>35</v>
      </c>
      <c r="O17" s="25" t="s">
        <v>36</v>
      </c>
      <c r="P17" s="25" t="s">
        <v>37</v>
      </c>
      <c r="Q17" s="26" t="s">
        <v>8</v>
      </c>
    </row>
    <row r="18" spans="1:17">
      <c r="A18" s="93" t="s">
        <v>161</v>
      </c>
      <c r="B18" s="47" t="s">
        <v>154</v>
      </c>
      <c r="C18" s="46" t="s">
        <v>146</v>
      </c>
      <c r="D18" s="17">
        <v>31</v>
      </c>
      <c r="E18" s="24">
        <v>30</v>
      </c>
      <c r="F18" s="24">
        <v>6</v>
      </c>
      <c r="G18" s="30">
        <f t="shared" si="0"/>
        <v>0</v>
      </c>
      <c r="H18" s="73">
        <v>6</v>
      </c>
      <c r="I18" s="29">
        <f t="shared" si="1"/>
        <v>0</v>
      </c>
      <c r="J18" s="15"/>
      <c r="K18" s="28">
        <f t="shared" si="2"/>
        <v>0</v>
      </c>
      <c r="L18" s="49"/>
      <c r="M18" s="25"/>
      <c r="N18" s="25"/>
      <c r="O18" s="25"/>
      <c r="P18" s="25"/>
      <c r="Q18" s="26"/>
    </row>
    <row r="19" spans="1:17">
      <c r="A19" s="93" t="s">
        <v>161</v>
      </c>
      <c r="B19" s="22">
        <v>54255</v>
      </c>
      <c r="C19" s="43" t="s">
        <v>109</v>
      </c>
      <c r="D19" s="17">
        <v>6</v>
      </c>
      <c r="E19" s="24">
        <v>4</v>
      </c>
      <c r="F19" s="24">
        <v>2</v>
      </c>
      <c r="G19" s="30">
        <f t="shared" si="0"/>
        <v>0</v>
      </c>
      <c r="H19" s="73">
        <v>2.61</v>
      </c>
      <c r="I19" s="29">
        <f t="shared" si="1"/>
        <v>0</v>
      </c>
      <c r="J19" s="15"/>
      <c r="K19" s="28">
        <f t="shared" si="2"/>
        <v>0</v>
      </c>
      <c r="L19" s="49" t="s">
        <v>34</v>
      </c>
      <c r="M19" s="25" t="s">
        <v>14</v>
      </c>
      <c r="N19" s="25" t="s">
        <v>35</v>
      </c>
      <c r="O19" s="25" t="s">
        <v>36</v>
      </c>
      <c r="P19" s="25" t="s">
        <v>37</v>
      </c>
      <c r="Q19" s="26" t="s">
        <v>8</v>
      </c>
    </row>
    <row r="20" spans="1:17">
      <c r="A20" s="93" t="s">
        <v>161</v>
      </c>
      <c r="B20" s="22">
        <v>54078</v>
      </c>
      <c r="C20" s="43" t="s">
        <v>110</v>
      </c>
      <c r="D20" s="17">
        <v>4</v>
      </c>
      <c r="E20" s="24">
        <v>2</v>
      </c>
      <c r="F20" s="24">
        <v>1</v>
      </c>
      <c r="G20" s="30">
        <f t="shared" si="0"/>
        <v>0</v>
      </c>
      <c r="H20" s="73">
        <v>86.71</v>
      </c>
      <c r="I20" s="29">
        <f t="shared" si="1"/>
        <v>0</v>
      </c>
      <c r="J20" s="15"/>
      <c r="K20" s="28">
        <f t="shared" si="2"/>
        <v>0</v>
      </c>
      <c r="L20" s="49" t="s">
        <v>34</v>
      </c>
      <c r="M20" s="25" t="s">
        <v>14</v>
      </c>
      <c r="N20" s="25" t="s">
        <v>35</v>
      </c>
      <c r="O20" s="25" t="s">
        <v>36</v>
      </c>
      <c r="P20" s="48" t="s">
        <v>37</v>
      </c>
      <c r="Q20" s="26" t="s">
        <v>8</v>
      </c>
    </row>
    <row r="21" spans="1:17">
      <c r="A21" s="93" t="s">
        <v>161</v>
      </c>
      <c r="B21" s="47" t="s">
        <v>117</v>
      </c>
      <c r="C21" s="46" t="s">
        <v>118</v>
      </c>
      <c r="D21" s="17">
        <v>39</v>
      </c>
      <c r="E21" s="24">
        <v>36</v>
      </c>
      <c r="F21" s="24">
        <v>12</v>
      </c>
      <c r="G21" s="30">
        <f t="shared" si="0"/>
        <v>0</v>
      </c>
      <c r="H21" s="73">
        <v>13.8</v>
      </c>
      <c r="I21" s="29">
        <f t="shared" si="1"/>
        <v>0</v>
      </c>
      <c r="J21" s="15"/>
      <c r="K21" s="28">
        <f t="shared" si="2"/>
        <v>0</v>
      </c>
      <c r="L21" s="49" t="s">
        <v>34</v>
      </c>
      <c r="M21" s="48" t="s">
        <v>14</v>
      </c>
      <c r="N21" s="48" t="s">
        <v>35</v>
      </c>
      <c r="O21" s="48" t="s">
        <v>36</v>
      </c>
      <c r="P21" s="48" t="s">
        <v>37</v>
      </c>
      <c r="Q21" s="26" t="s">
        <v>8</v>
      </c>
    </row>
    <row r="22" spans="1:17">
      <c r="A22" s="93" t="s">
        <v>161</v>
      </c>
      <c r="B22" s="47" t="s">
        <v>119</v>
      </c>
      <c r="C22" s="46" t="s">
        <v>116</v>
      </c>
      <c r="D22" s="17">
        <v>34</v>
      </c>
      <c r="E22" s="24">
        <v>36</v>
      </c>
      <c r="F22" s="24">
        <v>12</v>
      </c>
      <c r="G22" s="30">
        <f t="shared" si="0"/>
        <v>0</v>
      </c>
      <c r="H22" s="73">
        <v>13.8</v>
      </c>
      <c r="I22" s="29">
        <f t="shared" si="1"/>
        <v>0</v>
      </c>
      <c r="J22" s="15"/>
      <c r="K22" s="28">
        <f t="shared" si="2"/>
        <v>0</v>
      </c>
      <c r="L22" s="49" t="s">
        <v>34</v>
      </c>
      <c r="M22" s="48" t="s">
        <v>14</v>
      </c>
      <c r="N22" s="48" t="s">
        <v>35</v>
      </c>
      <c r="O22" s="48" t="s">
        <v>36</v>
      </c>
      <c r="P22" s="48" t="s">
        <v>37</v>
      </c>
      <c r="Q22" s="26" t="s">
        <v>8</v>
      </c>
    </row>
    <row r="23" spans="1:17">
      <c r="A23" s="93" t="s">
        <v>161</v>
      </c>
      <c r="B23" s="47" t="s">
        <v>120</v>
      </c>
      <c r="C23" s="46" t="s">
        <v>121</v>
      </c>
      <c r="D23" s="17">
        <v>13</v>
      </c>
      <c r="E23" s="24">
        <v>8</v>
      </c>
      <c r="F23" s="24">
        <v>4</v>
      </c>
      <c r="G23" s="30">
        <f t="shared" si="0"/>
        <v>0</v>
      </c>
      <c r="H23" s="73">
        <v>13.8</v>
      </c>
      <c r="I23" s="29">
        <f t="shared" si="1"/>
        <v>0</v>
      </c>
      <c r="J23" s="15"/>
      <c r="K23" s="28">
        <f t="shared" si="2"/>
        <v>0</v>
      </c>
      <c r="L23" s="49" t="s">
        <v>34</v>
      </c>
      <c r="M23" s="48" t="s">
        <v>14</v>
      </c>
      <c r="N23" s="48" t="s">
        <v>35</v>
      </c>
      <c r="O23" s="48" t="s">
        <v>36</v>
      </c>
      <c r="P23" s="48" t="s">
        <v>37</v>
      </c>
      <c r="Q23" s="26" t="s">
        <v>8</v>
      </c>
    </row>
    <row r="24" spans="1:17">
      <c r="A24" s="93" t="s">
        <v>161</v>
      </c>
      <c r="B24" s="47" t="s">
        <v>132</v>
      </c>
      <c r="C24" s="46" t="s">
        <v>131</v>
      </c>
      <c r="D24" s="59">
        <v>2</v>
      </c>
      <c r="E24" s="24">
        <v>6</v>
      </c>
      <c r="F24" s="24">
        <v>2</v>
      </c>
      <c r="G24" s="30">
        <v>0</v>
      </c>
      <c r="H24" s="73">
        <v>150</v>
      </c>
      <c r="I24" s="29">
        <f t="shared" si="1"/>
        <v>0</v>
      </c>
      <c r="J24" s="15"/>
      <c r="K24" s="28">
        <f t="shared" si="2"/>
        <v>0</v>
      </c>
      <c r="L24" s="49"/>
      <c r="M24" s="48"/>
      <c r="N24" s="48"/>
      <c r="O24" s="48"/>
      <c r="P24" s="48"/>
      <c r="Q24" s="26"/>
    </row>
    <row r="25" spans="1:17">
      <c r="A25" s="93" t="s">
        <v>161</v>
      </c>
      <c r="B25" s="22" t="s">
        <v>111</v>
      </c>
      <c r="C25" s="43" t="s">
        <v>112</v>
      </c>
      <c r="D25" s="17">
        <v>0</v>
      </c>
      <c r="E25" s="24">
        <v>10</v>
      </c>
      <c r="F25" s="24">
        <v>2</v>
      </c>
      <c r="G25" s="30">
        <v>0</v>
      </c>
      <c r="H25" s="73">
        <v>0.63</v>
      </c>
      <c r="I25" s="29">
        <f t="shared" si="1"/>
        <v>0</v>
      </c>
      <c r="J25" s="15"/>
      <c r="K25" s="28">
        <f t="shared" si="2"/>
        <v>0</v>
      </c>
      <c r="L25" s="49" t="s">
        <v>34</v>
      </c>
      <c r="M25" s="25" t="s">
        <v>14</v>
      </c>
      <c r="N25" s="25" t="s">
        <v>98</v>
      </c>
      <c r="O25" s="25" t="s">
        <v>113</v>
      </c>
      <c r="P25" s="25" t="s">
        <v>98</v>
      </c>
      <c r="Q25" s="26" t="s">
        <v>8</v>
      </c>
    </row>
    <row r="26" spans="1:17">
      <c r="A26" s="93" t="s">
        <v>161</v>
      </c>
      <c r="B26" s="22">
        <v>125328</v>
      </c>
      <c r="C26" s="43" t="s">
        <v>43</v>
      </c>
      <c r="D26" s="17">
        <v>0.2</v>
      </c>
      <c r="E26" s="25">
        <v>4</v>
      </c>
      <c r="F26" s="25">
        <v>1</v>
      </c>
      <c r="G26" s="30">
        <v>0</v>
      </c>
      <c r="H26" s="74">
        <v>8.2899999999999991</v>
      </c>
      <c r="I26" s="29">
        <f t="shared" si="1"/>
        <v>0</v>
      </c>
      <c r="J26" s="15"/>
      <c r="K26" s="28">
        <f t="shared" si="2"/>
        <v>0</v>
      </c>
      <c r="L26" s="56" t="s">
        <v>44</v>
      </c>
      <c r="M26" s="25" t="s">
        <v>14</v>
      </c>
      <c r="N26" s="25" t="s">
        <v>98</v>
      </c>
      <c r="O26" s="25" t="s">
        <v>46</v>
      </c>
      <c r="P26" s="25" t="s">
        <v>97</v>
      </c>
      <c r="Q26" s="26" t="s">
        <v>8</v>
      </c>
    </row>
    <row r="27" spans="1:17">
      <c r="A27" s="93" t="s">
        <v>161</v>
      </c>
      <c r="B27" s="22">
        <v>503205</v>
      </c>
      <c r="C27" s="43" t="s">
        <v>45</v>
      </c>
      <c r="D27" s="17">
        <v>0.3</v>
      </c>
      <c r="E27" s="24">
        <v>4</v>
      </c>
      <c r="F27" s="24">
        <v>1</v>
      </c>
      <c r="G27" s="30">
        <v>0</v>
      </c>
      <c r="H27" s="73">
        <v>13.99</v>
      </c>
      <c r="I27" s="29">
        <f t="shared" si="1"/>
        <v>0</v>
      </c>
      <c r="J27" s="15"/>
      <c r="K27" s="28">
        <f t="shared" si="2"/>
        <v>0</v>
      </c>
      <c r="L27" s="49" t="s">
        <v>44</v>
      </c>
      <c r="M27" s="25" t="s">
        <v>14</v>
      </c>
      <c r="N27" s="25" t="s">
        <v>98</v>
      </c>
      <c r="O27" s="25" t="s">
        <v>46</v>
      </c>
      <c r="P27" s="25" t="s">
        <v>97</v>
      </c>
      <c r="Q27" s="26" t="s">
        <v>8</v>
      </c>
    </row>
    <row r="28" spans="1:17" ht="24">
      <c r="A28" s="93" t="s">
        <v>161</v>
      </c>
      <c r="B28" s="22" t="s">
        <v>89</v>
      </c>
      <c r="C28" s="46" t="s">
        <v>156</v>
      </c>
      <c r="D28" s="17">
        <v>74</v>
      </c>
      <c r="E28" s="25">
        <v>60</v>
      </c>
      <c r="F28" s="25">
        <v>12</v>
      </c>
      <c r="G28" s="30">
        <f>IF(E28-D28&gt;=F28,ROUNDUP((E28-D28)/12,0)*12,0)</f>
        <v>0</v>
      </c>
      <c r="H28" s="74">
        <v>77.989999999999995</v>
      </c>
      <c r="I28" s="29">
        <f>IF(G28&gt;0,ROUNDUP(G28/12,0)*H28,0)</f>
        <v>0</v>
      </c>
      <c r="J28" s="15"/>
      <c r="K28" s="28">
        <f t="shared" si="2"/>
        <v>0</v>
      </c>
      <c r="L28" s="56" t="s">
        <v>100</v>
      </c>
      <c r="M28" s="25" t="s">
        <v>91</v>
      </c>
      <c r="N28" s="25" t="s">
        <v>98</v>
      </c>
      <c r="O28" s="75" t="s">
        <v>96</v>
      </c>
      <c r="P28" s="25" t="s">
        <v>90</v>
      </c>
      <c r="Q28" s="26" t="s">
        <v>8</v>
      </c>
    </row>
    <row r="29" spans="1:17">
      <c r="A29" s="93" t="s">
        <v>161</v>
      </c>
      <c r="B29" s="22" t="s">
        <v>103</v>
      </c>
      <c r="C29" s="43" t="s">
        <v>84</v>
      </c>
      <c r="D29" s="17">
        <v>2</v>
      </c>
      <c r="E29" s="25">
        <v>2</v>
      </c>
      <c r="F29" s="25">
        <v>1</v>
      </c>
      <c r="G29" s="30">
        <f t="shared" si="0"/>
        <v>0</v>
      </c>
      <c r="H29" s="74">
        <v>49.99</v>
      </c>
      <c r="I29" s="29">
        <f t="shared" si="1"/>
        <v>0</v>
      </c>
      <c r="J29" s="15"/>
      <c r="K29" s="28">
        <f t="shared" si="2"/>
        <v>0</v>
      </c>
      <c r="L29" s="56" t="s">
        <v>101</v>
      </c>
      <c r="M29" s="25" t="s">
        <v>91</v>
      </c>
      <c r="N29" s="48" t="s">
        <v>129</v>
      </c>
      <c r="O29" s="48" t="s">
        <v>128</v>
      </c>
      <c r="P29" s="48" t="s">
        <v>130</v>
      </c>
      <c r="Q29" s="26" t="s">
        <v>8</v>
      </c>
    </row>
    <row r="30" spans="1:17">
      <c r="A30" s="93" t="s">
        <v>161</v>
      </c>
      <c r="B30" s="22" t="s">
        <v>85</v>
      </c>
      <c r="C30" s="43" t="s">
        <v>86</v>
      </c>
      <c r="D30" s="17">
        <v>0.5</v>
      </c>
      <c r="E30" s="25">
        <v>1</v>
      </c>
      <c r="F30" s="25">
        <v>0.5</v>
      </c>
      <c r="G30" s="30">
        <f t="shared" si="0"/>
        <v>0</v>
      </c>
      <c r="H30" s="74">
        <v>35</v>
      </c>
      <c r="I30" s="29">
        <f t="shared" si="1"/>
        <v>0</v>
      </c>
      <c r="J30" s="15"/>
      <c r="K30" s="28">
        <f t="shared" si="2"/>
        <v>0</v>
      </c>
      <c r="L30" s="56" t="s">
        <v>18</v>
      </c>
      <c r="M30" s="25" t="s">
        <v>14</v>
      </c>
      <c r="N30" s="25" t="s">
        <v>39</v>
      </c>
      <c r="O30" s="25" t="s">
        <v>40</v>
      </c>
      <c r="P30" s="25" t="s">
        <v>42</v>
      </c>
      <c r="Q30" s="26" t="s">
        <v>8</v>
      </c>
    </row>
    <row r="31" spans="1:17">
      <c r="A31" s="93" t="s">
        <v>161</v>
      </c>
      <c r="B31" s="22" t="s">
        <v>47</v>
      </c>
      <c r="C31" s="43" t="s">
        <v>48</v>
      </c>
      <c r="D31" s="17">
        <v>8</v>
      </c>
      <c r="E31" s="25">
        <v>20</v>
      </c>
      <c r="F31" s="25">
        <v>6</v>
      </c>
      <c r="G31" s="30">
        <f t="shared" si="0"/>
        <v>12</v>
      </c>
      <c r="H31" s="74">
        <v>1.32</v>
      </c>
      <c r="I31" s="29">
        <f t="shared" si="1"/>
        <v>15.84</v>
      </c>
      <c r="J31" s="15"/>
      <c r="K31" s="28">
        <f t="shared" si="2"/>
        <v>15.84</v>
      </c>
      <c r="L31" s="56" t="s">
        <v>102</v>
      </c>
      <c r="M31" s="25" t="s">
        <v>14</v>
      </c>
      <c r="N31" s="25" t="s">
        <v>98</v>
      </c>
      <c r="O31" s="25" t="s">
        <v>49</v>
      </c>
      <c r="P31" s="25" t="s">
        <v>98</v>
      </c>
      <c r="Q31" s="26" t="s">
        <v>8</v>
      </c>
    </row>
    <row r="32" spans="1:17">
      <c r="A32" s="93" t="s">
        <v>161</v>
      </c>
      <c r="B32" s="22" t="s">
        <v>50</v>
      </c>
      <c r="C32" s="43" t="s">
        <v>51</v>
      </c>
      <c r="D32" s="17">
        <v>42</v>
      </c>
      <c r="E32" s="25">
        <v>20</v>
      </c>
      <c r="F32" s="25">
        <v>6</v>
      </c>
      <c r="G32" s="30">
        <f t="shared" si="0"/>
        <v>0</v>
      </c>
      <c r="H32" s="74">
        <v>1.28</v>
      </c>
      <c r="I32" s="29">
        <f t="shared" si="1"/>
        <v>0</v>
      </c>
      <c r="J32" s="15"/>
      <c r="K32" s="28">
        <f t="shared" si="2"/>
        <v>0</v>
      </c>
      <c r="L32" s="56" t="s">
        <v>102</v>
      </c>
      <c r="M32" s="25" t="s">
        <v>14</v>
      </c>
      <c r="N32" s="25" t="s">
        <v>98</v>
      </c>
      <c r="O32" s="25" t="s">
        <v>49</v>
      </c>
      <c r="P32" s="25" t="s">
        <v>98</v>
      </c>
      <c r="Q32" s="26" t="s">
        <v>8</v>
      </c>
    </row>
    <row r="33" spans="1:17">
      <c r="A33" s="93" t="s">
        <v>161</v>
      </c>
      <c r="B33" s="22" t="s">
        <v>52</v>
      </c>
      <c r="C33" s="43" t="s">
        <v>53</v>
      </c>
      <c r="D33" s="17">
        <v>15</v>
      </c>
      <c r="E33" s="25">
        <v>4</v>
      </c>
      <c r="F33" s="25">
        <v>2</v>
      </c>
      <c r="G33" s="30">
        <f t="shared" si="0"/>
        <v>0</v>
      </c>
      <c r="H33" s="74">
        <v>0.79</v>
      </c>
      <c r="I33" s="29">
        <f t="shared" si="1"/>
        <v>0</v>
      </c>
      <c r="J33" s="15"/>
      <c r="K33" s="28">
        <f t="shared" si="2"/>
        <v>0</v>
      </c>
      <c r="L33" s="56" t="s">
        <v>102</v>
      </c>
      <c r="M33" s="25" t="s">
        <v>14</v>
      </c>
      <c r="N33" s="25" t="s">
        <v>98</v>
      </c>
      <c r="O33" s="25" t="s">
        <v>54</v>
      </c>
      <c r="P33" s="25" t="s">
        <v>99</v>
      </c>
      <c r="Q33" s="26" t="s">
        <v>8</v>
      </c>
    </row>
    <row r="34" spans="1:17">
      <c r="A34" s="93" t="s">
        <v>161</v>
      </c>
      <c r="B34" s="22" t="s">
        <v>55</v>
      </c>
      <c r="C34" s="43" t="s">
        <v>56</v>
      </c>
      <c r="D34" s="17">
        <v>11</v>
      </c>
      <c r="E34" s="25">
        <v>4</v>
      </c>
      <c r="F34" s="25">
        <v>2</v>
      </c>
      <c r="G34" s="30">
        <f t="shared" si="0"/>
        <v>0</v>
      </c>
      <c r="H34" s="74">
        <v>3.99</v>
      </c>
      <c r="I34" s="29">
        <f t="shared" si="1"/>
        <v>0</v>
      </c>
      <c r="J34" s="15"/>
      <c r="K34" s="28">
        <f t="shared" si="2"/>
        <v>0</v>
      </c>
      <c r="L34" s="56" t="s">
        <v>102</v>
      </c>
      <c r="M34" s="25" t="s">
        <v>14</v>
      </c>
      <c r="N34" s="25" t="s">
        <v>98</v>
      </c>
      <c r="O34" s="25" t="s">
        <v>54</v>
      </c>
      <c r="P34" s="25" t="s">
        <v>99</v>
      </c>
      <c r="Q34" s="26" t="s">
        <v>8</v>
      </c>
    </row>
    <row r="35" spans="1:17">
      <c r="A35" s="93" t="s">
        <v>161</v>
      </c>
      <c r="B35" s="22" t="s">
        <v>57</v>
      </c>
      <c r="C35" s="43" t="s">
        <v>58</v>
      </c>
      <c r="D35" s="17">
        <v>7</v>
      </c>
      <c r="E35" s="25">
        <v>4</v>
      </c>
      <c r="F35" s="25">
        <v>2</v>
      </c>
      <c r="G35" s="30">
        <f t="shared" si="0"/>
        <v>0</v>
      </c>
      <c r="H35" s="74">
        <v>5.3</v>
      </c>
      <c r="I35" s="29">
        <f t="shared" si="1"/>
        <v>0</v>
      </c>
      <c r="J35" s="15"/>
      <c r="K35" s="28">
        <f t="shared" si="2"/>
        <v>0</v>
      </c>
      <c r="L35" s="56" t="s">
        <v>34</v>
      </c>
      <c r="M35" s="25" t="s">
        <v>14</v>
      </c>
      <c r="N35" s="25" t="s">
        <v>95</v>
      </c>
      <c r="O35" s="25" t="s">
        <v>59</v>
      </c>
      <c r="P35" s="25" t="s">
        <v>87</v>
      </c>
      <c r="Q35" s="26" t="s">
        <v>8</v>
      </c>
    </row>
    <row r="36" spans="1:17">
      <c r="A36" s="93"/>
      <c r="B36" s="22" t="s">
        <v>93</v>
      </c>
      <c r="C36" s="43" t="s">
        <v>60</v>
      </c>
      <c r="D36" s="17">
        <v>2</v>
      </c>
      <c r="E36" s="25">
        <v>4</v>
      </c>
      <c r="F36" s="25">
        <v>2</v>
      </c>
      <c r="G36" s="30">
        <f t="shared" si="0"/>
        <v>2</v>
      </c>
      <c r="H36" s="74">
        <v>5.0999999999999996</v>
      </c>
      <c r="I36" s="29">
        <f t="shared" si="1"/>
        <v>10.199999999999999</v>
      </c>
      <c r="J36" s="15"/>
      <c r="K36" s="28">
        <f t="shared" si="2"/>
        <v>10.199999999999999</v>
      </c>
      <c r="L36" s="56" t="s">
        <v>34</v>
      </c>
      <c r="M36" s="25" t="s">
        <v>14</v>
      </c>
      <c r="N36" s="25" t="s">
        <v>95</v>
      </c>
      <c r="O36" s="25" t="s">
        <v>59</v>
      </c>
      <c r="P36" s="25" t="s">
        <v>87</v>
      </c>
      <c r="Q36" s="26" t="s">
        <v>8</v>
      </c>
    </row>
    <row r="37" spans="1:17">
      <c r="A37" s="93" t="s">
        <v>161</v>
      </c>
      <c r="B37" s="22" t="s">
        <v>61</v>
      </c>
      <c r="C37" s="43" t="s">
        <v>62</v>
      </c>
      <c r="D37" s="17">
        <v>9</v>
      </c>
      <c r="E37" s="25">
        <v>4</v>
      </c>
      <c r="F37" s="25">
        <v>2</v>
      </c>
      <c r="G37" s="30">
        <f t="shared" si="0"/>
        <v>0</v>
      </c>
      <c r="H37" s="74">
        <v>0.79</v>
      </c>
      <c r="I37" s="29">
        <f t="shared" si="1"/>
        <v>0</v>
      </c>
      <c r="J37" s="15"/>
      <c r="K37" s="28">
        <f t="shared" si="2"/>
        <v>0</v>
      </c>
      <c r="L37" s="56" t="s">
        <v>102</v>
      </c>
      <c r="M37" s="25" t="s">
        <v>14</v>
      </c>
      <c r="N37" s="25" t="s">
        <v>98</v>
      </c>
      <c r="O37" s="25" t="s">
        <v>54</v>
      </c>
      <c r="P37" s="25" t="s">
        <v>99</v>
      </c>
      <c r="Q37" s="26" t="s">
        <v>8</v>
      </c>
    </row>
    <row r="38" spans="1:17">
      <c r="A38" s="93" t="s">
        <v>161</v>
      </c>
      <c r="B38" s="22" t="s">
        <v>63</v>
      </c>
      <c r="C38" s="43" t="s">
        <v>64</v>
      </c>
      <c r="D38" s="17">
        <v>5</v>
      </c>
      <c r="E38" s="25">
        <v>4</v>
      </c>
      <c r="F38" s="25">
        <v>2</v>
      </c>
      <c r="G38" s="30">
        <f t="shared" si="0"/>
        <v>0</v>
      </c>
      <c r="H38" s="74">
        <v>0.79</v>
      </c>
      <c r="I38" s="29">
        <f t="shared" si="1"/>
        <v>0</v>
      </c>
      <c r="J38" s="15"/>
      <c r="K38" s="28">
        <f t="shared" si="2"/>
        <v>0</v>
      </c>
      <c r="L38" s="56" t="s">
        <v>102</v>
      </c>
      <c r="M38" s="25" t="s">
        <v>14</v>
      </c>
      <c r="N38" s="25" t="s">
        <v>98</v>
      </c>
      <c r="O38" s="25" t="s">
        <v>54</v>
      </c>
      <c r="P38" s="25" t="s">
        <v>99</v>
      </c>
      <c r="Q38" s="26" t="s">
        <v>8</v>
      </c>
    </row>
    <row r="39" spans="1:17">
      <c r="A39" s="93" t="s">
        <v>161</v>
      </c>
      <c r="B39" s="22" t="s">
        <v>65</v>
      </c>
      <c r="C39" s="43" t="s">
        <v>66</v>
      </c>
      <c r="D39" s="17">
        <v>37</v>
      </c>
      <c r="E39" s="25">
        <v>20</v>
      </c>
      <c r="F39" s="25">
        <v>6</v>
      </c>
      <c r="G39" s="30">
        <f t="shared" si="0"/>
        <v>0</v>
      </c>
      <c r="H39" s="74">
        <v>0.79</v>
      </c>
      <c r="I39" s="29">
        <f t="shared" si="1"/>
        <v>0</v>
      </c>
      <c r="J39" s="15"/>
      <c r="K39" s="28">
        <f t="shared" si="2"/>
        <v>0</v>
      </c>
      <c r="L39" s="56" t="s">
        <v>102</v>
      </c>
      <c r="M39" s="25" t="s">
        <v>14</v>
      </c>
      <c r="N39" s="25" t="s">
        <v>98</v>
      </c>
      <c r="O39" s="25" t="s">
        <v>54</v>
      </c>
      <c r="P39" s="25" t="s">
        <v>99</v>
      </c>
      <c r="Q39" s="26" t="s">
        <v>8</v>
      </c>
    </row>
    <row r="40" spans="1:17">
      <c r="A40" s="93" t="s">
        <v>161</v>
      </c>
      <c r="B40" s="22" t="s">
        <v>67</v>
      </c>
      <c r="C40" s="43" t="s">
        <v>68</v>
      </c>
      <c r="D40" s="17">
        <v>24</v>
      </c>
      <c r="E40" s="25">
        <v>4</v>
      </c>
      <c r="F40" s="25">
        <v>2</v>
      </c>
      <c r="G40" s="30">
        <f t="shared" si="0"/>
        <v>0</v>
      </c>
      <c r="H40" s="74">
        <v>1.19</v>
      </c>
      <c r="I40" s="29">
        <f t="shared" si="1"/>
        <v>0</v>
      </c>
      <c r="J40" s="15"/>
      <c r="K40" s="28">
        <f t="shared" si="2"/>
        <v>0</v>
      </c>
      <c r="L40" s="56" t="s">
        <v>102</v>
      </c>
      <c r="M40" s="25" t="s">
        <v>14</v>
      </c>
      <c r="N40" s="25" t="s">
        <v>98</v>
      </c>
      <c r="O40" s="25" t="s">
        <v>54</v>
      </c>
      <c r="P40" s="25" t="s">
        <v>99</v>
      </c>
      <c r="Q40" s="26" t="s">
        <v>8</v>
      </c>
    </row>
    <row r="41" spans="1:17">
      <c r="A41" s="93" t="s">
        <v>161</v>
      </c>
      <c r="B41" s="22" t="s">
        <v>69</v>
      </c>
      <c r="C41" s="43" t="s">
        <v>70</v>
      </c>
      <c r="D41" s="17">
        <v>7</v>
      </c>
      <c r="E41" s="25">
        <v>4</v>
      </c>
      <c r="F41" s="25">
        <v>2</v>
      </c>
      <c r="G41" s="30">
        <f t="shared" si="0"/>
        <v>0</v>
      </c>
      <c r="H41" s="74">
        <v>4.49</v>
      </c>
      <c r="I41" s="29">
        <f t="shared" si="1"/>
        <v>0</v>
      </c>
      <c r="J41" s="15"/>
      <c r="K41" s="28">
        <f t="shared" si="2"/>
        <v>0</v>
      </c>
      <c r="L41" s="56" t="s">
        <v>34</v>
      </c>
      <c r="M41" s="25" t="s">
        <v>14</v>
      </c>
      <c r="N41" s="25" t="s">
        <v>95</v>
      </c>
      <c r="O41" s="25" t="s">
        <v>59</v>
      </c>
      <c r="P41" s="25" t="s">
        <v>87</v>
      </c>
      <c r="Q41" s="26" t="s">
        <v>8</v>
      </c>
    </row>
    <row r="42" spans="1:17" ht="24">
      <c r="A42" s="93" t="s">
        <v>161</v>
      </c>
      <c r="B42" s="50" t="s">
        <v>122</v>
      </c>
      <c r="C42" s="46" t="s">
        <v>124</v>
      </c>
      <c r="D42" s="17">
        <v>9</v>
      </c>
      <c r="E42" s="25">
        <v>20</v>
      </c>
      <c r="F42" s="25">
        <v>6</v>
      </c>
      <c r="G42" s="30">
        <f t="shared" si="0"/>
        <v>11</v>
      </c>
      <c r="H42" s="74">
        <v>2</v>
      </c>
      <c r="I42" s="29">
        <f t="shared" si="1"/>
        <v>22</v>
      </c>
      <c r="J42" s="15"/>
      <c r="K42" s="28">
        <f t="shared" si="2"/>
        <v>22</v>
      </c>
      <c r="L42" s="56"/>
      <c r="M42" s="25"/>
      <c r="N42" s="25"/>
      <c r="O42" s="48" t="s">
        <v>123</v>
      </c>
      <c r="P42" s="25"/>
      <c r="Q42" s="26" t="s">
        <v>8</v>
      </c>
    </row>
    <row r="43" spans="1:17">
      <c r="A43" s="93" t="s">
        <v>161</v>
      </c>
      <c r="B43" s="22" t="s">
        <v>94</v>
      </c>
      <c r="C43" s="46" t="s">
        <v>71</v>
      </c>
      <c r="D43" s="17">
        <v>8</v>
      </c>
      <c r="E43" s="25">
        <v>6</v>
      </c>
      <c r="F43" s="25">
        <v>2</v>
      </c>
      <c r="G43" s="30">
        <f t="shared" si="0"/>
        <v>0</v>
      </c>
      <c r="H43" s="74">
        <v>13.2</v>
      </c>
      <c r="I43" s="29">
        <f t="shared" si="1"/>
        <v>0</v>
      </c>
      <c r="J43" s="15"/>
      <c r="K43" s="28">
        <f t="shared" si="2"/>
        <v>0</v>
      </c>
      <c r="L43" s="56" t="s">
        <v>34</v>
      </c>
      <c r="M43" s="25" t="s">
        <v>14</v>
      </c>
      <c r="N43" s="25" t="s">
        <v>95</v>
      </c>
      <c r="O43" s="25" t="s">
        <v>59</v>
      </c>
      <c r="P43" s="25" t="s">
        <v>87</v>
      </c>
      <c r="Q43" s="26" t="s">
        <v>8</v>
      </c>
    </row>
    <row r="44" spans="1:17">
      <c r="A44" s="93" t="s">
        <v>161</v>
      </c>
      <c r="B44" s="22"/>
      <c r="C44" s="46" t="s">
        <v>157</v>
      </c>
      <c r="D44" s="17">
        <v>10</v>
      </c>
      <c r="E44" s="25"/>
      <c r="F44" s="25"/>
      <c r="G44" s="30"/>
      <c r="H44" s="74"/>
      <c r="I44" s="29"/>
      <c r="J44" s="15"/>
      <c r="K44" s="28"/>
      <c r="L44" s="56"/>
      <c r="M44" s="25"/>
      <c r="N44" s="25"/>
      <c r="O44" s="25"/>
      <c r="P44" s="25"/>
      <c r="Q44" s="26"/>
    </row>
    <row r="45" spans="1:17">
      <c r="A45" s="93" t="s">
        <v>161</v>
      </c>
      <c r="B45" s="22" t="s">
        <v>72</v>
      </c>
      <c r="C45" s="43" t="s">
        <v>73</v>
      </c>
      <c r="D45" s="59">
        <v>8</v>
      </c>
      <c r="E45" s="25">
        <v>12</v>
      </c>
      <c r="F45" s="25">
        <v>4</v>
      </c>
      <c r="G45" s="30">
        <f t="shared" si="0"/>
        <v>4</v>
      </c>
      <c r="H45" s="74">
        <v>0.79</v>
      </c>
      <c r="I45" s="29">
        <f t="shared" si="1"/>
        <v>3.16</v>
      </c>
      <c r="J45" s="15"/>
      <c r="K45" s="28">
        <f t="shared" si="2"/>
        <v>3.16</v>
      </c>
      <c r="L45" s="56" t="s">
        <v>102</v>
      </c>
      <c r="M45" s="25" t="s">
        <v>14</v>
      </c>
      <c r="N45" s="25" t="s">
        <v>98</v>
      </c>
      <c r="O45" s="25" t="s">
        <v>54</v>
      </c>
      <c r="P45" s="25" t="s">
        <v>99</v>
      </c>
      <c r="Q45" s="26" t="s">
        <v>8</v>
      </c>
    </row>
    <row r="46" spans="1:17">
      <c r="A46" s="93" t="s">
        <v>161</v>
      </c>
      <c r="B46" s="22" t="s">
        <v>74</v>
      </c>
      <c r="C46" s="43" t="s">
        <v>75</v>
      </c>
      <c r="D46" s="17">
        <v>12</v>
      </c>
      <c r="E46" s="25">
        <v>12</v>
      </c>
      <c r="F46" s="25">
        <v>4</v>
      </c>
      <c r="G46" s="30">
        <f t="shared" si="0"/>
        <v>0</v>
      </c>
      <c r="H46" s="74">
        <v>0.84</v>
      </c>
      <c r="I46" s="29">
        <f t="shared" si="1"/>
        <v>0</v>
      </c>
      <c r="J46" s="15"/>
      <c r="K46" s="28">
        <f t="shared" si="2"/>
        <v>0</v>
      </c>
      <c r="L46" s="56" t="s">
        <v>102</v>
      </c>
      <c r="M46" s="25" t="s">
        <v>14</v>
      </c>
      <c r="N46" s="25" t="s">
        <v>98</v>
      </c>
      <c r="O46" s="25" t="s">
        <v>49</v>
      </c>
      <c r="P46" s="25" t="s">
        <v>98</v>
      </c>
      <c r="Q46" s="26" t="s">
        <v>8</v>
      </c>
    </row>
    <row r="47" spans="1:17">
      <c r="A47" s="93" t="s">
        <v>161</v>
      </c>
      <c r="B47" s="22" t="s">
        <v>76</v>
      </c>
      <c r="C47" s="43" t="s">
        <v>77</v>
      </c>
      <c r="D47" s="17">
        <v>3</v>
      </c>
      <c r="E47" s="25">
        <v>6</v>
      </c>
      <c r="F47" s="25">
        <v>2</v>
      </c>
      <c r="G47" s="30">
        <f t="shared" si="0"/>
        <v>3</v>
      </c>
      <c r="H47" s="74">
        <v>3</v>
      </c>
      <c r="I47" s="29">
        <f t="shared" si="1"/>
        <v>9</v>
      </c>
      <c r="J47" s="15"/>
      <c r="K47" s="28">
        <f t="shared" si="2"/>
        <v>9</v>
      </c>
      <c r="L47" s="56" t="s">
        <v>102</v>
      </c>
      <c r="M47" s="25" t="s">
        <v>14</v>
      </c>
      <c r="N47" s="25" t="s">
        <v>98</v>
      </c>
      <c r="O47" s="25" t="s">
        <v>49</v>
      </c>
      <c r="P47" s="25" t="s">
        <v>98</v>
      </c>
      <c r="Q47" s="26" t="s">
        <v>8</v>
      </c>
    </row>
    <row r="48" spans="1:17">
      <c r="A48" s="93" t="s">
        <v>161</v>
      </c>
      <c r="B48" s="22" t="s">
        <v>78</v>
      </c>
      <c r="C48" s="43" t="s">
        <v>79</v>
      </c>
      <c r="D48" s="17">
        <v>7</v>
      </c>
      <c r="E48" s="25">
        <v>6</v>
      </c>
      <c r="F48" s="25">
        <v>2</v>
      </c>
      <c r="G48" s="30">
        <f t="shared" si="0"/>
        <v>0</v>
      </c>
      <c r="H48" s="74">
        <v>3</v>
      </c>
      <c r="I48" s="29">
        <f t="shared" si="1"/>
        <v>0</v>
      </c>
      <c r="J48" s="15"/>
      <c r="K48" s="28">
        <f t="shared" si="2"/>
        <v>0</v>
      </c>
      <c r="L48" s="56" t="s">
        <v>102</v>
      </c>
      <c r="M48" s="25" t="s">
        <v>14</v>
      </c>
      <c r="N48" s="25" t="s">
        <v>98</v>
      </c>
      <c r="O48" s="25" t="s">
        <v>49</v>
      </c>
      <c r="P48" s="25" t="s">
        <v>98</v>
      </c>
      <c r="Q48" s="26" t="s">
        <v>8</v>
      </c>
    </row>
    <row r="49" spans="1:17">
      <c r="A49" s="93" t="s">
        <v>161</v>
      </c>
      <c r="B49" s="22" t="s">
        <v>80</v>
      </c>
      <c r="C49" s="22" t="s">
        <v>81</v>
      </c>
      <c r="D49" s="17">
        <v>4</v>
      </c>
      <c r="E49" s="25">
        <v>4</v>
      </c>
      <c r="F49" s="25">
        <v>2</v>
      </c>
      <c r="G49" s="30">
        <f t="shared" si="0"/>
        <v>0</v>
      </c>
      <c r="H49" s="74">
        <v>6</v>
      </c>
      <c r="I49" s="29">
        <f t="shared" si="1"/>
        <v>0</v>
      </c>
      <c r="J49" s="15"/>
      <c r="K49" s="28">
        <f t="shared" si="2"/>
        <v>0</v>
      </c>
      <c r="L49" s="56" t="s">
        <v>102</v>
      </c>
      <c r="M49" s="25" t="s">
        <v>14</v>
      </c>
      <c r="N49" s="25" t="s">
        <v>98</v>
      </c>
      <c r="O49" s="25" t="s">
        <v>49</v>
      </c>
      <c r="P49" s="25" t="s">
        <v>98</v>
      </c>
      <c r="Q49" s="26" t="s">
        <v>8</v>
      </c>
    </row>
    <row r="50" spans="1:17">
      <c r="A50" s="93" t="s">
        <v>161</v>
      </c>
      <c r="B50" s="22" t="s">
        <v>82</v>
      </c>
      <c r="C50" s="22" t="s">
        <v>83</v>
      </c>
      <c r="D50" s="17">
        <v>8</v>
      </c>
      <c r="E50" s="25">
        <v>4</v>
      </c>
      <c r="F50" s="25">
        <v>2</v>
      </c>
      <c r="G50" s="30">
        <f t="shared" si="0"/>
        <v>0</v>
      </c>
      <c r="H50" s="74">
        <v>3</v>
      </c>
      <c r="I50" s="29">
        <f t="shared" si="1"/>
        <v>0</v>
      </c>
      <c r="J50" s="15"/>
      <c r="K50" s="28">
        <f t="shared" si="2"/>
        <v>0</v>
      </c>
      <c r="L50" s="56" t="s">
        <v>102</v>
      </c>
      <c r="M50" s="25" t="s">
        <v>14</v>
      </c>
      <c r="N50" s="25" t="s">
        <v>98</v>
      </c>
      <c r="O50" s="25" t="s">
        <v>49</v>
      </c>
      <c r="P50" s="25" t="s">
        <v>98</v>
      </c>
      <c r="Q50" s="26" t="s">
        <v>8</v>
      </c>
    </row>
    <row r="51" spans="1:17">
      <c r="A51" s="93" t="s">
        <v>161</v>
      </c>
      <c r="B51" s="22" t="s">
        <v>133</v>
      </c>
      <c r="C51" s="43" t="s">
        <v>134</v>
      </c>
      <c r="D51" s="17">
        <v>18</v>
      </c>
      <c r="E51" s="25">
        <v>12</v>
      </c>
      <c r="F51" s="25">
        <v>2</v>
      </c>
      <c r="G51" s="30">
        <f t="shared" si="0"/>
        <v>0</v>
      </c>
      <c r="H51" s="74">
        <v>11.99</v>
      </c>
      <c r="I51" s="29">
        <f t="shared" si="1"/>
        <v>0</v>
      </c>
      <c r="J51" s="76"/>
      <c r="K51" s="28">
        <f t="shared" si="2"/>
        <v>0</v>
      </c>
      <c r="L51" s="56" t="s">
        <v>17</v>
      </c>
      <c r="M51" s="25" t="s">
        <v>14</v>
      </c>
      <c r="N51" s="25" t="s">
        <v>98</v>
      </c>
      <c r="O51" s="25" t="s">
        <v>135</v>
      </c>
      <c r="P51" s="25" t="s">
        <v>136</v>
      </c>
      <c r="Q51" s="26" t="s">
        <v>8</v>
      </c>
    </row>
    <row r="52" spans="1:17">
      <c r="A52" s="93" t="s">
        <v>161</v>
      </c>
      <c r="B52" s="22"/>
      <c r="C52" s="46" t="s">
        <v>155</v>
      </c>
      <c r="D52" s="17">
        <v>1</v>
      </c>
      <c r="E52" s="25">
        <v>1</v>
      </c>
      <c r="F52" s="25">
        <v>0.5</v>
      </c>
      <c r="G52" s="30">
        <f>IF(E52-D52&gt;=F52,ROUNDDOWN(E52-D52, 0),0)</f>
        <v>0</v>
      </c>
      <c r="H52" s="74">
        <v>9.99</v>
      </c>
      <c r="I52" s="29">
        <f>IF(G52&gt;0,H52,0)</f>
        <v>0</v>
      </c>
      <c r="J52" s="76"/>
      <c r="K52" s="28">
        <f>I52+J52</f>
        <v>0</v>
      </c>
      <c r="L52" s="56"/>
      <c r="M52" s="25"/>
      <c r="N52" s="25"/>
      <c r="O52" s="48" t="s">
        <v>46</v>
      </c>
      <c r="P52" s="25"/>
      <c r="Q52" s="26"/>
    </row>
    <row r="53" spans="1:17">
      <c r="A53" s="93" t="s">
        <v>161</v>
      </c>
      <c r="B53" s="22"/>
      <c r="C53" s="46" t="s">
        <v>151</v>
      </c>
      <c r="D53" s="17">
        <v>2</v>
      </c>
      <c r="E53" s="25">
        <v>2</v>
      </c>
      <c r="F53" s="25">
        <v>1</v>
      </c>
      <c r="G53" s="30">
        <f>IF(E53-D53&gt;=F53,ROUNDDOWN(E53-D53, 0),0)</f>
        <v>0</v>
      </c>
      <c r="H53" s="74">
        <v>3.79</v>
      </c>
      <c r="I53" s="29">
        <f>IF(G53&gt;0,G53*H53,0)</f>
        <v>0</v>
      </c>
      <c r="J53" s="76"/>
      <c r="K53" s="28">
        <f>I53+J53</f>
        <v>0</v>
      </c>
      <c r="L53" s="56"/>
      <c r="M53" s="25"/>
      <c r="N53" s="25"/>
      <c r="O53" s="48" t="s">
        <v>46</v>
      </c>
      <c r="P53" s="25"/>
      <c r="Q53" s="26"/>
    </row>
    <row r="54" spans="1:17">
      <c r="A54" s="93" t="s">
        <v>161</v>
      </c>
      <c r="B54" s="22"/>
      <c r="C54" s="46" t="s">
        <v>152</v>
      </c>
      <c r="D54" s="17">
        <v>3.5</v>
      </c>
      <c r="E54" s="25">
        <v>2</v>
      </c>
      <c r="F54" s="25">
        <v>1</v>
      </c>
      <c r="G54" s="30">
        <f>IF(E54-D54&gt;=F54,ROUNDDOWN(E54-D54, 0),0)</f>
        <v>0</v>
      </c>
      <c r="H54" s="74">
        <v>6</v>
      </c>
      <c r="I54" s="29">
        <f>IF(G54&gt;0,G54*H54,0)</f>
        <v>0</v>
      </c>
      <c r="J54" s="76"/>
      <c r="K54" s="28">
        <f>I54+J54</f>
        <v>0</v>
      </c>
      <c r="L54" s="56"/>
      <c r="M54" s="25"/>
      <c r="N54" s="25"/>
      <c r="O54" s="25"/>
      <c r="P54" s="25"/>
      <c r="Q54" s="26"/>
    </row>
    <row r="55" spans="1:17">
      <c r="A55" s="93" t="s">
        <v>161</v>
      </c>
      <c r="B55" s="47" t="s">
        <v>139</v>
      </c>
      <c r="C55" s="47" t="s">
        <v>140</v>
      </c>
      <c r="D55" s="17">
        <v>1800</v>
      </c>
      <c r="E55" s="25">
        <v>2000</v>
      </c>
      <c r="F55" s="25">
        <v>500</v>
      </c>
      <c r="G55" s="30">
        <f>IF(E55-D55&gt;=F55,ROUNDDOWN(E55-D55, 0),0)</f>
        <v>0</v>
      </c>
      <c r="H55" s="74">
        <v>0.02</v>
      </c>
      <c r="I55" s="29">
        <f t="shared" si="1"/>
        <v>0</v>
      </c>
      <c r="J55" s="76"/>
      <c r="K55" s="28">
        <f>I55+J55</f>
        <v>0</v>
      </c>
      <c r="L55" s="56"/>
      <c r="M55" s="25"/>
      <c r="N55" s="25"/>
      <c r="O55" s="25"/>
      <c r="P55" s="25"/>
      <c r="Q55" s="25"/>
    </row>
    <row r="56" spans="1:17">
      <c r="B56" s="1"/>
      <c r="C56" s="1"/>
      <c r="D56" s="9"/>
      <c r="E56" s="1"/>
      <c r="F56" s="1"/>
      <c r="G56" s="1"/>
      <c r="H56" s="2"/>
      <c r="I56" s="2"/>
      <c r="J56" s="11"/>
      <c r="K56" s="1"/>
      <c r="L56" s="1"/>
      <c r="M56" s="1"/>
      <c r="N56" s="1"/>
      <c r="O56" s="1"/>
      <c r="P56" s="1"/>
      <c r="Q56" s="1"/>
    </row>
    <row r="57" spans="1:17">
      <c r="B57" s="1"/>
      <c r="C57" s="1"/>
      <c r="D57" s="9"/>
      <c r="E57" s="1"/>
      <c r="F57" s="1"/>
      <c r="G57" s="1"/>
      <c r="H57" s="2"/>
      <c r="I57" s="2"/>
      <c r="J57" s="60" t="s">
        <v>7</v>
      </c>
      <c r="K57" s="61">
        <f>SUM(K6:K56)</f>
        <v>813.72</v>
      </c>
      <c r="L57" s="2"/>
      <c r="M57" s="1"/>
      <c r="N57" s="1"/>
      <c r="O57" s="1"/>
      <c r="P57" s="1"/>
      <c r="Q57" s="1"/>
    </row>
    <row r="58" spans="1:17">
      <c r="B58" s="1"/>
      <c r="C58" s="1"/>
      <c r="D58" s="9"/>
      <c r="E58" s="1"/>
      <c r="F58" s="1"/>
      <c r="G58" s="1"/>
      <c r="H58" s="2"/>
      <c r="I58" s="2"/>
      <c r="J58" s="11"/>
      <c r="K58" s="2"/>
      <c r="L58" s="2"/>
      <c r="M58" s="1"/>
      <c r="N58" s="1"/>
      <c r="O58" s="1"/>
      <c r="P58" s="1"/>
      <c r="Q58" s="1"/>
    </row>
    <row r="59" spans="1:17">
      <c r="B59" s="1"/>
      <c r="C59" s="1"/>
      <c r="D59" s="9"/>
      <c r="E59" s="1"/>
      <c r="F59" s="1"/>
      <c r="G59" s="1"/>
      <c r="H59" s="2"/>
      <c r="I59" s="2"/>
      <c r="J59" s="11"/>
      <c r="K59" s="2"/>
      <c r="L59" s="2"/>
      <c r="M59" s="1"/>
      <c r="N59" s="1"/>
      <c r="O59" s="1"/>
      <c r="P59" s="1"/>
      <c r="Q59" s="1"/>
    </row>
    <row r="60" spans="1:17">
      <c r="B60" s="1"/>
      <c r="C60" s="1"/>
      <c r="D60" s="9"/>
      <c r="E60" s="1"/>
      <c r="F60" s="1"/>
      <c r="G60" s="1"/>
      <c r="H60" s="2"/>
      <c r="I60" s="2"/>
      <c r="J60" s="11"/>
      <c r="K60" s="1"/>
      <c r="L60" s="1"/>
      <c r="M60" s="1"/>
      <c r="N60" s="1"/>
      <c r="O60" s="1"/>
      <c r="P60" s="1"/>
      <c r="Q60" s="1"/>
    </row>
    <row r="61" spans="1:17" ht="19" thickBot="1">
      <c r="B61" s="102" t="s">
        <v>19</v>
      </c>
      <c r="C61" s="102"/>
      <c r="D61" s="77"/>
      <c r="E61" s="71"/>
      <c r="F61" s="71"/>
      <c r="G61" s="71"/>
      <c r="H61" s="78"/>
      <c r="I61" s="78"/>
      <c r="J61" s="11"/>
      <c r="K61" s="101" t="s">
        <v>20</v>
      </c>
      <c r="L61" s="101"/>
      <c r="M61" s="71"/>
      <c r="N61" s="71"/>
      <c r="O61" s="71"/>
      <c r="P61" s="3"/>
      <c r="Q61" s="3"/>
    </row>
    <row r="62" spans="1:17">
      <c r="B62" s="1"/>
      <c r="C62" s="1"/>
      <c r="D62" s="9"/>
      <c r="E62" s="1"/>
      <c r="F62" s="1"/>
      <c r="G62" s="1"/>
      <c r="H62" s="2"/>
      <c r="I62" s="2"/>
      <c r="J62" s="11"/>
      <c r="K62" s="1"/>
      <c r="L62" s="1"/>
      <c r="M62" s="1"/>
      <c r="N62" s="1"/>
      <c r="O62" s="1"/>
      <c r="P62" s="1"/>
      <c r="Q62" s="1"/>
    </row>
    <row r="63" spans="1:17">
      <c r="B63" s="1"/>
      <c r="C63" s="1"/>
      <c r="D63" s="9"/>
      <c r="E63" s="1"/>
      <c r="F63" s="1"/>
      <c r="G63" s="1"/>
      <c r="H63" s="2"/>
      <c r="I63" s="2"/>
      <c r="J63" s="11"/>
      <c r="K63" s="1"/>
      <c r="L63" s="1"/>
      <c r="M63" s="1"/>
      <c r="N63" s="1"/>
      <c r="O63" s="1"/>
      <c r="P63" s="1"/>
      <c r="Q63" s="1"/>
    </row>
    <row r="64" spans="1:17">
      <c r="B64" s="1"/>
      <c r="C64" s="79" t="s">
        <v>23</v>
      </c>
      <c r="D64" s="99" t="s">
        <v>29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"/>
    </row>
    <row r="65" spans="2:17">
      <c r="B65" s="1"/>
      <c r="C65" s="80" t="s">
        <v>24</v>
      </c>
      <c r="D65" s="99" t="s">
        <v>28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"/>
    </row>
    <row r="66" spans="2:17">
      <c r="B66" s="1"/>
      <c r="C66" s="81" t="s">
        <v>25</v>
      </c>
      <c r="D66" s="82" t="s">
        <v>26</v>
      </c>
      <c r="E66" s="1"/>
      <c r="F66" s="1"/>
      <c r="G66" s="1"/>
      <c r="H66" s="2"/>
      <c r="I66" s="2"/>
      <c r="J66" s="11"/>
      <c r="K66" s="1"/>
      <c r="L66" s="1"/>
      <c r="M66" s="1"/>
      <c r="N66" s="1"/>
      <c r="O66" s="1"/>
      <c r="P66" s="1"/>
      <c r="Q66" s="1"/>
    </row>
    <row r="67" spans="2:17">
      <c r="B67" s="1"/>
      <c r="C67" s="83" t="s">
        <v>27</v>
      </c>
      <c r="D67" s="82" t="s">
        <v>30</v>
      </c>
      <c r="E67" s="1"/>
      <c r="F67" s="1"/>
      <c r="G67" s="1"/>
      <c r="H67" s="2"/>
      <c r="I67" s="2"/>
      <c r="J67" s="1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9"/>
      <c r="E68" s="1"/>
      <c r="F68" s="1"/>
      <c r="G68" s="1"/>
      <c r="H68" s="2"/>
      <c r="I68" s="2"/>
      <c r="J68" s="1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9"/>
      <c r="E69" s="1"/>
      <c r="F69" s="1"/>
      <c r="G69" s="1"/>
      <c r="H69" s="2"/>
      <c r="I69" s="2"/>
      <c r="J69" s="1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9"/>
      <c r="E70" s="1"/>
      <c r="F70" s="1"/>
      <c r="G70" s="1"/>
      <c r="H70" s="2"/>
      <c r="I70" s="2"/>
      <c r="J70" s="1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9"/>
      <c r="E71" s="1"/>
      <c r="F71" s="1"/>
      <c r="G71" s="1"/>
      <c r="H71" s="2"/>
      <c r="I71" s="2"/>
      <c r="J71" s="11"/>
      <c r="K71" s="1"/>
      <c r="L71" s="1"/>
      <c r="M71" s="1"/>
      <c r="N71" s="1"/>
      <c r="O71" s="1"/>
      <c r="P71" s="1"/>
      <c r="Q71" s="1"/>
    </row>
  </sheetData>
  <mergeCells count="6">
    <mergeCell ref="B61:C61"/>
    <mergeCell ref="K61:L61"/>
    <mergeCell ref="D64:P64"/>
    <mergeCell ref="D65:P65"/>
    <mergeCell ref="A1:J1"/>
    <mergeCell ref="L1:N1"/>
  </mergeCells>
  <phoneticPr fontId="3" type="noConversion"/>
  <conditionalFormatting sqref="I6:I55">
    <cfRule type="cellIs" dxfId="34" priority="2" stopIfTrue="1" operator="greaterThan">
      <formula>0</formula>
    </cfRule>
  </conditionalFormatting>
  <conditionalFormatting sqref="G6:G55">
    <cfRule type="cellIs" dxfId="33" priority="3" stopIfTrue="1" operator="greaterThanOrEqual">
      <formula>1</formula>
    </cfRule>
  </conditionalFormatting>
  <conditionalFormatting sqref="A6:A55">
    <cfRule type="containsText" dxfId="32" priority="1" operator="containsText" text="x">
      <formula>NOT(ISERROR(SEARCH("x",A6)))</formula>
    </cfRule>
  </conditionalFormatting>
  <hyperlinks>
    <hyperlink ref="Q6" r:id="rId1"/>
    <hyperlink ref="Q9" r:id="rId2"/>
    <hyperlink ref="Q27" r:id="rId3"/>
    <hyperlink ref="Q26" r:id="rId4"/>
    <hyperlink ref="Q30" r:id="rId5"/>
    <hyperlink ref="Q31" r:id="rId6"/>
    <hyperlink ref="Q32" r:id="rId7"/>
    <hyperlink ref="Q46:Q50" r:id="rId8" display="CLICK HERE"/>
    <hyperlink ref="Q33" r:id="rId9"/>
    <hyperlink ref="Q34" r:id="rId10"/>
    <hyperlink ref="Q37:Q40" r:id="rId11" display="CLICK HERE"/>
    <hyperlink ref="Q45" r:id="rId12"/>
    <hyperlink ref="Q35" r:id="rId13"/>
    <hyperlink ref="Q36" r:id="rId14"/>
    <hyperlink ref="Q41:Q43" r:id="rId15" display="CLICK HERE"/>
    <hyperlink ref="Q29" r:id="rId16"/>
    <hyperlink ref="Q28" r:id="rId17"/>
    <hyperlink ref="Q15" r:id="rId18"/>
    <hyperlink ref="Q17" r:id="rId19"/>
    <hyperlink ref="Q19" r:id="rId20"/>
    <hyperlink ref="Q20" r:id="rId21"/>
    <hyperlink ref="Q25" r:id="rId22"/>
    <hyperlink ref="Q10" r:id="rId23"/>
    <hyperlink ref="Q22" r:id="rId24"/>
    <hyperlink ref="Q21" r:id="rId25"/>
    <hyperlink ref="Q23" r:id="rId26"/>
    <hyperlink ref="Q42" r:id="rId27"/>
    <hyperlink ref="Q51" r:id="rId28"/>
  </hyperlinks>
  <pageMargins left="0.75" right="0.75" top="1" bottom="1" header="0.5" footer="0.5"/>
  <pageSetup scale="5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workbookViewId="0">
      <selection activeCell="A9" sqref="A9"/>
    </sheetView>
  </sheetViews>
  <sheetFormatPr baseColWidth="10" defaultRowHeight="12" x14ac:dyDescent="0"/>
  <cols>
    <col min="2" max="2" width="16.6640625" bestFit="1" customWidth="1"/>
    <col min="3" max="3" width="32.33203125" bestFit="1" customWidth="1"/>
  </cols>
  <sheetData>
    <row r="1" spans="1:18" ht="19" thickBot="1">
      <c r="B1" s="100" t="s">
        <v>92</v>
      </c>
      <c r="C1" s="100"/>
      <c r="D1" s="100"/>
      <c r="E1" s="100"/>
      <c r="F1" s="100"/>
      <c r="G1" s="100"/>
      <c r="H1" s="100"/>
      <c r="I1" s="100"/>
      <c r="J1" s="100"/>
      <c r="K1" s="100"/>
      <c r="L1" s="1"/>
      <c r="M1" s="101" t="s">
        <v>15</v>
      </c>
      <c r="N1" s="101"/>
      <c r="O1" s="101"/>
      <c r="P1" s="71"/>
      <c r="Q1" s="71"/>
      <c r="R1" s="3"/>
    </row>
    <row r="2" spans="1:18" ht="19" thickBot="1">
      <c r="B2" s="89"/>
      <c r="C2" s="89"/>
      <c r="D2" s="89"/>
      <c r="E2" s="89"/>
      <c r="F2" s="89"/>
      <c r="G2" s="89"/>
      <c r="H2" s="89"/>
      <c r="I2" s="89"/>
      <c r="J2" s="89"/>
      <c r="K2" s="89"/>
      <c r="L2" s="1"/>
      <c r="M2" s="1"/>
      <c r="N2" s="1"/>
      <c r="O2" s="90" t="s">
        <v>21</v>
      </c>
      <c r="P2" s="72"/>
      <c r="Q2" s="72"/>
      <c r="R2" s="3"/>
    </row>
    <row r="3" spans="1:18">
      <c r="B3" s="1"/>
      <c r="C3" s="1"/>
      <c r="D3" s="9"/>
      <c r="E3" s="1"/>
      <c r="F3" s="1"/>
      <c r="G3" s="1"/>
      <c r="H3" s="2"/>
      <c r="I3" s="2"/>
      <c r="J3" s="11"/>
      <c r="K3" s="1"/>
      <c r="L3" s="1"/>
      <c r="M3" s="1"/>
      <c r="N3" s="1"/>
      <c r="O3" s="1"/>
      <c r="P3" s="1"/>
      <c r="Q3" s="1"/>
      <c r="R3" s="3"/>
    </row>
    <row r="4" spans="1:18">
      <c r="B4" s="1"/>
      <c r="C4" s="1"/>
      <c r="D4" s="9"/>
      <c r="E4" s="1"/>
      <c r="F4" s="1"/>
      <c r="G4" s="1"/>
      <c r="H4" s="2"/>
      <c r="I4" s="2"/>
      <c r="J4" s="11"/>
      <c r="K4" s="1"/>
      <c r="L4" s="1"/>
      <c r="M4" s="1"/>
      <c r="N4" s="1"/>
      <c r="O4" s="1"/>
      <c r="P4" s="1"/>
      <c r="Q4" s="1"/>
      <c r="R4" s="3"/>
    </row>
    <row r="5" spans="1:18" ht="45">
      <c r="A5" s="37" t="s">
        <v>160</v>
      </c>
      <c r="B5" s="37" t="s">
        <v>0</v>
      </c>
      <c r="C5" s="37" t="s">
        <v>1</v>
      </c>
      <c r="D5" s="38" t="s">
        <v>13</v>
      </c>
      <c r="E5" s="37" t="s">
        <v>11</v>
      </c>
      <c r="F5" s="37" t="s">
        <v>12</v>
      </c>
      <c r="G5" s="27" t="s">
        <v>22</v>
      </c>
      <c r="H5" s="39" t="s">
        <v>5</v>
      </c>
      <c r="I5" s="39" t="s">
        <v>10</v>
      </c>
      <c r="J5" s="40" t="s">
        <v>9</v>
      </c>
      <c r="K5" s="37" t="s">
        <v>7</v>
      </c>
      <c r="L5" s="37" t="s">
        <v>16</v>
      </c>
      <c r="M5" s="37" t="s">
        <v>6</v>
      </c>
      <c r="N5" s="37" t="s">
        <v>31</v>
      </c>
      <c r="O5" s="37" t="s">
        <v>2</v>
      </c>
      <c r="P5" s="37" t="s">
        <v>3</v>
      </c>
      <c r="Q5" s="37" t="s">
        <v>4</v>
      </c>
      <c r="R5" s="8"/>
    </row>
    <row r="6" spans="1:18">
      <c r="B6" s="1"/>
      <c r="C6" s="1"/>
      <c r="D6" s="9"/>
      <c r="E6" s="1"/>
      <c r="F6" s="1"/>
      <c r="G6" s="1"/>
      <c r="H6" s="2"/>
      <c r="I6" s="2"/>
      <c r="J6" s="11"/>
      <c r="K6" s="1"/>
      <c r="L6" s="1"/>
      <c r="M6" s="1"/>
      <c r="N6" s="1"/>
      <c r="O6" s="1"/>
      <c r="P6" s="1"/>
      <c r="Q6" s="1"/>
      <c r="R6" s="3"/>
    </row>
    <row r="7" spans="1:18">
      <c r="A7" s="93"/>
      <c r="B7" s="43" t="s">
        <v>32</v>
      </c>
      <c r="C7" s="43" t="s">
        <v>33</v>
      </c>
      <c r="D7" s="17">
        <v>4</v>
      </c>
      <c r="E7" s="41">
        <v>288</v>
      </c>
      <c r="F7" s="24">
        <v>48</v>
      </c>
      <c r="G7" s="30">
        <f>IF(E7-D7&gt;=F7,ROUNDUP((E7-D7)/144,0)*144,0)</f>
        <v>288</v>
      </c>
      <c r="H7" s="73">
        <v>0.28999999999999998</v>
      </c>
      <c r="I7" s="29">
        <f>IF(G7&gt;0,ROUNDUP(G7/144,0)*H7*144,0)</f>
        <v>83.52</v>
      </c>
      <c r="J7" s="15"/>
      <c r="K7" s="28">
        <f>I7+J7</f>
        <v>83.52</v>
      </c>
      <c r="L7" s="49" t="s">
        <v>34</v>
      </c>
      <c r="M7" s="25" t="s">
        <v>14</v>
      </c>
      <c r="N7" s="48" t="s">
        <v>186</v>
      </c>
      <c r="O7" s="48" t="s">
        <v>125</v>
      </c>
      <c r="P7" s="48" t="s">
        <v>127</v>
      </c>
      <c r="Q7" s="26" t="s">
        <v>8</v>
      </c>
      <c r="R7" s="3"/>
    </row>
    <row r="8" spans="1:18">
      <c r="A8" s="93"/>
      <c r="B8" s="46" t="s">
        <v>147</v>
      </c>
      <c r="C8" s="46" t="s">
        <v>148</v>
      </c>
      <c r="D8" s="17">
        <v>2</v>
      </c>
      <c r="E8" s="41">
        <v>24</v>
      </c>
      <c r="F8" s="24">
        <v>6</v>
      </c>
      <c r="G8" s="30">
        <f>IF(E8-D8&gt;=F8,ROUNDUP((E8-D8)/24,0)*24,0)</f>
        <v>24</v>
      </c>
      <c r="H8" s="73"/>
      <c r="I8" s="29">
        <f>IF(G8&gt;0,ROUNDUP(G8/144,0)*H8*144,0)</f>
        <v>0</v>
      </c>
      <c r="J8" s="15"/>
      <c r="K8" s="28">
        <f>I8+J8</f>
        <v>0</v>
      </c>
      <c r="L8" s="49"/>
      <c r="M8" s="25"/>
      <c r="N8" s="48"/>
      <c r="O8" s="48"/>
      <c r="P8" s="48"/>
      <c r="Q8" s="26"/>
      <c r="R8" s="3"/>
    </row>
    <row r="9" spans="1:18">
      <c r="A9" s="93"/>
      <c r="B9" s="46" t="s">
        <v>149</v>
      </c>
      <c r="C9" s="46" t="s">
        <v>149</v>
      </c>
      <c r="D9" s="17">
        <v>5</v>
      </c>
      <c r="E9" s="41">
        <v>12</v>
      </c>
      <c r="F9" s="24">
        <v>6</v>
      </c>
      <c r="G9" s="30">
        <f>IF(E9-D9&gt;=F9,ROUNDUP((E9-D9)/12,0)*12,0)</f>
        <v>12</v>
      </c>
      <c r="H9" s="73"/>
      <c r="I9" s="29">
        <f>IF(G9&gt;0,ROUNDUP(G9/144,0)*H9*144,0)</f>
        <v>0</v>
      </c>
      <c r="J9" s="15"/>
      <c r="K9" s="28">
        <f>I9+J9</f>
        <v>0</v>
      </c>
      <c r="L9" s="49"/>
      <c r="M9" s="25"/>
      <c r="N9" s="48"/>
      <c r="O9" s="48"/>
      <c r="P9" s="48"/>
      <c r="Q9" s="26"/>
      <c r="R9" s="3"/>
    </row>
    <row r="10" spans="1:18">
      <c r="A10" s="93"/>
      <c r="B10" s="43" t="s">
        <v>38</v>
      </c>
      <c r="C10" s="43" t="s">
        <v>41</v>
      </c>
      <c r="D10" s="59">
        <v>0.6</v>
      </c>
      <c r="E10" s="24">
        <v>3</v>
      </c>
      <c r="F10" s="24">
        <v>0.5</v>
      </c>
      <c r="G10" s="30">
        <f t="shared" ref="G10:G52" si="0">IF(E10-D10&gt;=F10,ROUNDDOWN(E10-D10, 0),0)</f>
        <v>2</v>
      </c>
      <c r="H10" s="73">
        <v>272</v>
      </c>
      <c r="I10" s="29">
        <f t="shared" ref="I10:I56" si="1">IF(G10&gt;0,G10*H10,0)</f>
        <v>544</v>
      </c>
      <c r="J10" s="15"/>
      <c r="K10" s="28">
        <f t="shared" ref="K10:K52" si="2">I10+J10</f>
        <v>544</v>
      </c>
      <c r="L10" s="49" t="s">
        <v>18</v>
      </c>
      <c r="M10" s="25" t="s">
        <v>14</v>
      </c>
      <c r="N10" s="25" t="s">
        <v>39</v>
      </c>
      <c r="O10" s="48" t="s">
        <v>40</v>
      </c>
      <c r="P10" s="25" t="s">
        <v>42</v>
      </c>
      <c r="Q10" s="26" t="s">
        <v>8</v>
      </c>
      <c r="R10" s="3"/>
    </row>
    <row r="11" spans="1:18">
      <c r="A11" s="93" t="s">
        <v>161</v>
      </c>
      <c r="B11" s="46" t="s">
        <v>115</v>
      </c>
      <c r="C11" s="46" t="s">
        <v>114</v>
      </c>
      <c r="D11" s="59">
        <v>1.5</v>
      </c>
      <c r="E11" s="24">
        <v>1</v>
      </c>
      <c r="F11" s="24">
        <v>0.5</v>
      </c>
      <c r="G11" s="30">
        <f t="shared" si="0"/>
        <v>0</v>
      </c>
      <c r="H11" s="73">
        <v>272</v>
      </c>
      <c r="I11" s="29">
        <f t="shared" si="1"/>
        <v>0</v>
      </c>
      <c r="J11" s="15"/>
      <c r="K11" s="28">
        <f t="shared" si="2"/>
        <v>0</v>
      </c>
      <c r="L11" s="49" t="s">
        <v>18</v>
      </c>
      <c r="M11" s="48" t="s">
        <v>14</v>
      </c>
      <c r="N11" s="48" t="s">
        <v>39</v>
      </c>
      <c r="O11" s="48" t="s">
        <v>40</v>
      </c>
      <c r="P11" s="48" t="s">
        <v>42</v>
      </c>
      <c r="Q11" s="26" t="s">
        <v>8</v>
      </c>
      <c r="R11" s="3"/>
    </row>
    <row r="12" spans="1:18">
      <c r="A12" s="93" t="s">
        <v>161</v>
      </c>
      <c r="B12" s="46"/>
      <c r="C12" s="46" t="s">
        <v>150</v>
      </c>
      <c r="D12" s="59">
        <v>2</v>
      </c>
      <c r="E12" s="24">
        <v>2</v>
      </c>
      <c r="F12" s="24">
        <v>0.5</v>
      </c>
      <c r="G12" s="30">
        <f t="shared" si="0"/>
        <v>0</v>
      </c>
      <c r="H12" s="73">
        <v>80</v>
      </c>
      <c r="I12" s="29">
        <f>IF(G12&gt;0,G12*H12,0)</f>
        <v>0</v>
      </c>
      <c r="J12" s="15"/>
      <c r="K12" s="28">
        <f>I12+J12</f>
        <v>0</v>
      </c>
      <c r="L12" s="49"/>
      <c r="M12" s="48"/>
      <c r="N12" s="48"/>
      <c r="O12" s="48"/>
      <c r="P12" s="48"/>
      <c r="Q12" s="26"/>
      <c r="R12" s="3"/>
    </row>
    <row r="13" spans="1:18">
      <c r="A13" s="93" t="s">
        <v>161</v>
      </c>
      <c r="B13" s="46"/>
      <c r="C13" s="46" t="s">
        <v>141</v>
      </c>
      <c r="D13" s="17">
        <v>0.5</v>
      </c>
      <c r="E13" s="24">
        <v>1</v>
      </c>
      <c r="F13" s="24">
        <v>0.5</v>
      </c>
      <c r="G13" s="30">
        <f t="shared" si="0"/>
        <v>0</v>
      </c>
      <c r="H13" s="73">
        <v>35</v>
      </c>
      <c r="I13" s="29">
        <f>IF(G13&gt;0,G13*H13,0)</f>
        <v>0</v>
      </c>
      <c r="J13" s="15"/>
      <c r="K13" s="28">
        <f>I13+J13</f>
        <v>0</v>
      </c>
      <c r="L13" s="49"/>
      <c r="M13" s="48"/>
      <c r="N13" s="48"/>
      <c r="O13" s="48"/>
      <c r="P13" s="48"/>
      <c r="Q13" s="26"/>
      <c r="R13" s="3"/>
    </row>
    <row r="14" spans="1:18">
      <c r="A14" s="93"/>
      <c r="B14" s="46"/>
      <c r="C14" s="46" t="s">
        <v>143</v>
      </c>
      <c r="D14" s="17">
        <v>0</v>
      </c>
      <c r="E14" s="24">
        <v>1</v>
      </c>
      <c r="F14" s="24">
        <v>0.5</v>
      </c>
      <c r="G14" s="30">
        <f t="shared" si="0"/>
        <v>1</v>
      </c>
      <c r="H14" s="73"/>
      <c r="I14" s="29">
        <f>IF(G14&gt;0,G14*H14,0)</f>
        <v>0</v>
      </c>
      <c r="J14" s="15"/>
      <c r="K14" s="28">
        <f>I14+J14</f>
        <v>0</v>
      </c>
      <c r="L14" s="49"/>
      <c r="M14" s="48"/>
      <c r="N14" s="48"/>
      <c r="O14" s="48"/>
      <c r="P14" s="48"/>
      <c r="Q14" s="26"/>
      <c r="R14" s="3"/>
    </row>
    <row r="15" spans="1:18">
      <c r="A15" s="93" t="s">
        <v>161</v>
      </c>
      <c r="B15" s="46"/>
      <c r="C15" s="46" t="s">
        <v>144</v>
      </c>
      <c r="D15" s="17">
        <v>2</v>
      </c>
      <c r="E15" s="24">
        <v>2</v>
      </c>
      <c r="F15" s="24">
        <v>0.5</v>
      </c>
      <c r="G15" s="30">
        <f t="shared" si="0"/>
        <v>0</v>
      </c>
      <c r="H15" s="73"/>
      <c r="I15" s="29">
        <f>IF(G15&gt;0,G15*H15,0)</f>
        <v>0</v>
      </c>
      <c r="J15" s="15"/>
      <c r="K15" s="28">
        <f>I15+J15</f>
        <v>0</v>
      </c>
      <c r="L15" s="49"/>
      <c r="M15" s="48"/>
      <c r="N15" s="48"/>
      <c r="O15" s="48"/>
      <c r="P15" s="48"/>
      <c r="Q15" s="26"/>
      <c r="R15" s="3"/>
    </row>
    <row r="16" spans="1:18">
      <c r="A16" s="93"/>
      <c r="B16" s="43" t="s">
        <v>104</v>
      </c>
      <c r="C16" s="43" t="s">
        <v>105</v>
      </c>
      <c r="D16" s="17"/>
      <c r="E16" s="24">
        <v>1</v>
      </c>
      <c r="F16" s="24">
        <v>0.6</v>
      </c>
      <c r="G16" s="30">
        <f t="shared" si="0"/>
        <v>1</v>
      </c>
      <c r="H16" s="73">
        <f>SUM(0.29*144)</f>
        <v>41.76</v>
      </c>
      <c r="I16" s="29">
        <f t="shared" si="1"/>
        <v>41.76</v>
      </c>
      <c r="J16" s="15"/>
      <c r="K16" s="28">
        <f t="shared" si="2"/>
        <v>41.76</v>
      </c>
      <c r="L16" s="49" t="s">
        <v>17</v>
      </c>
      <c r="M16" s="25" t="s">
        <v>14</v>
      </c>
      <c r="N16" s="25" t="s">
        <v>106</v>
      </c>
      <c r="O16" s="25" t="s">
        <v>107</v>
      </c>
      <c r="P16" s="25" t="s">
        <v>108</v>
      </c>
      <c r="Q16" s="26" t="s">
        <v>8</v>
      </c>
      <c r="R16" s="3"/>
    </row>
    <row r="17" spans="1:18">
      <c r="A17" s="93" t="s">
        <v>161</v>
      </c>
      <c r="B17" s="46" t="s">
        <v>142</v>
      </c>
      <c r="C17" s="46" t="s">
        <v>137</v>
      </c>
      <c r="D17" s="17">
        <v>2</v>
      </c>
      <c r="E17" s="24">
        <v>2</v>
      </c>
      <c r="F17" s="24">
        <v>1</v>
      </c>
      <c r="G17" s="30">
        <f>IF(E17-D17&gt;=F17,ROUNDDOWN(E17-D17, 0),0)</f>
        <v>0</v>
      </c>
      <c r="H17" s="73">
        <v>80</v>
      </c>
      <c r="I17" s="29">
        <f>IF(G17&gt;0,G17*H17,0)</f>
        <v>0</v>
      </c>
      <c r="J17" s="15"/>
      <c r="K17" s="28">
        <f>I17+J17</f>
        <v>0</v>
      </c>
      <c r="L17" s="49" t="s">
        <v>17</v>
      </c>
      <c r="M17" s="48" t="s">
        <v>14</v>
      </c>
      <c r="N17" s="25"/>
      <c r="O17" s="48" t="s">
        <v>138</v>
      </c>
      <c r="P17" s="25"/>
      <c r="Q17" s="26"/>
      <c r="R17" s="3"/>
    </row>
    <row r="18" spans="1:18">
      <c r="A18" s="93"/>
      <c r="B18" s="47" t="s">
        <v>153</v>
      </c>
      <c r="C18" s="46" t="s">
        <v>145</v>
      </c>
      <c r="D18" s="17">
        <v>9</v>
      </c>
      <c r="E18" s="24">
        <v>30</v>
      </c>
      <c r="F18" s="24">
        <v>6</v>
      </c>
      <c r="G18" s="30">
        <f t="shared" si="0"/>
        <v>21</v>
      </c>
      <c r="H18" s="73">
        <v>6</v>
      </c>
      <c r="I18" s="29">
        <f t="shared" si="1"/>
        <v>126</v>
      </c>
      <c r="J18" s="15"/>
      <c r="K18" s="28">
        <f t="shared" si="2"/>
        <v>126</v>
      </c>
      <c r="L18" s="49" t="s">
        <v>34</v>
      </c>
      <c r="M18" s="25" t="s">
        <v>14</v>
      </c>
      <c r="N18" s="25" t="s">
        <v>35</v>
      </c>
      <c r="O18" s="25" t="s">
        <v>36</v>
      </c>
      <c r="P18" s="25" t="s">
        <v>37</v>
      </c>
      <c r="Q18" s="26" t="s">
        <v>8</v>
      </c>
      <c r="R18" s="3"/>
    </row>
    <row r="19" spans="1:18">
      <c r="A19" s="93" t="s">
        <v>161</v>
      </c>
      <c r="B19" s="47" t="s">
        <v>154</v>
      </c>
      <c r="C19" s="46" t="s">
        <v>146</v>
      </c>
      <c r="D19" s="17">
        <v>31</v>
      </c>
      <c r="E19" s="24">
        <v>30</v>
      </c>
      <c r="F19" s="24">
        <v>6</v>
      </c>
      <c r="G19" s="30">
        <f t="shared" si="0"/>
        <v>0</v>
      </c>
      <c r="H19" s="73">
        <v>6</v>
      </c>
      <c r="I19" s="29">
        <f t="shared" si="1"/>
        <v>0</v>
      </c>
      <c r="J19" s="15"/>
      <c r="K19" s="28">
        <f t="shared" si="2"/>
        <v>0</v>
      </c>
      <c r="L19" s="49"/>
      <c r="M19" s="25"/>
      <c r="N19" s="25"/>
      <c r="O19" s="25"/>
      <c r="P19" s="25"/>
      <c r="Q19" s="26"/>
      <c r="R19" s="3"/>
    </row>
    <row r="20" spans="1:18">
      <c r="A20" s="93" t="s">
        <v>161</v>
      </c>
      <c r="B20" s="22">
        <v>54255</v>
      </c>
      <c r="C20" s="43" t="s">
        <v>109</v>
      </c>
      <c r="D20" s="17">
        <v>4</v>
      </c>
      <c r="E20" s="24">
        <v>4</v>
      </c>
      <c r="F20" s="24">
        <v>2</v>
      </c>
      <c r="G20" s="30">
        <f t="shared" si="0"/>
        <v>0</v>
      </c>
      <c r="H20" s="73">
        <v>2.61</v>
      </c>
      <c r="I20" s="29">
        <f t="shared" si="1"/>
        <v>0</v>
      </c>
      <c r="J20" s="15"/>
      <c r="K20" s="28">
        <f t="shared" si="2"/>
        <v>0</v>
      </c>
      <c r="L20" s="49" t="s">
        <v>34</v>
      </c>
      <c r="M20" s="25" t="s">
        <v>14</v>
      </c>
      <c r="N20" s="25" t="s">
        <v>35</v>
      </c>
      <c r="O20" s="25" t="s">
        <v>36</v>
      </c>
      <c r="P20" s="25" t="s">
        <v>37</v>
      </c>
      <c r="Q20" s="26" t="s">
        <v>8</v>
      </c>
      <c r="R20" s="3"/>
    </row>
    <row r="21" spans="1:18">
      <c r="A21" s="93" t="s">
        <v>161</v>
      </c>
      <c r="B21" s="22">
        <v>54078</v>
      </c>
      <c r="C21" s="43" t="s">
        <v>110</v>
      </c>
      <c r="D21" s="17">
        <v>3</v>
      </c>
      <c r="E21" s="24">
        <v>2</v>
      </c>
      <c r="F21" s="24">
        <v>1</v>
      </c>
      <c r="G21" s="30">
        <f t="shared" si="0"/>
        <v>0</v>
      </c>
      <c r="H21" s="73">
        <v>86.71</v>
      </c>
      <c r="I21" s="29">
        <f t="shared" si="1"/>
        <v>0</v>
      </c>
      <c r="J21" s="15"/>
      <c r="K21" s="28">
        <f t="shared" si="2"/>
        <v>0</v>
      </c>
      <c r="L21" s="49" t="s">
        <v>34</v>
      </c>
      <c r="M21" s="25" t="s">
        <v>14</v>
      </c>
      <c r="N21" s="25" t="s">
        <v>35</v>
      </c>
      <c r="O21" s="25" t="s">
        <v>36</v>
      </c>
      <c r="P21" s="48" t="s">
        <v>37</v>
      </c>
      <c r="Q21" s="26" t="s">
        <v>8</v>
      </c>
      <c r="R21" s="3"/>
    </row>
    <row r="22" spans="1:18">
      <c r="A22" s="93" t="s">
        <v>161</v>
      </c>
      <c r="B22" s="47" t="s">
        <v>117</v>
      </c>
      <c r="C22" s="46" t="s">
        <v>118</v>
      </c>
      <c r="D22" s="17">
        <v>40</v>
      </c>
      <c r="E22" s="24">
        <v>36</v>
      </c>
      <c r="F22" s="24">
        <v>12</v>
      </c>
      <c r="G22" s="30">
        <f t="shared" si="0"/>
        <v>0</v>
      </c>
      <c r="H22" s="73">
        <v>13.8</v>
      </c>
      <c r="I22" s="29">
        <f t="shared" si="1"/>
        <v>0</v>
      </c>
      <c r="J22" s="15"/>
      <c r="K22" s="28">
        <f t="shared" si="2"/>
        <v>0</v>
      </c>
      <c r="L22" s="49" t="s">
        <v>34</v>
      </c>
      <c r="M22" s="48" t="s">
        <v>14</v>
      </c>
      <c r="N22" s="48" t="s">
        <v>35</v>
      </c>
      <c r="O22" s="48" t="s">
        <v>36</v>
      </c>
      <c r="P22" s="48" t="s">
        <v>37</v>
      </c>
      <c r="Q22" s="26" t="s">
        <v>8</v>
      </c>
      <c r="R22" s="3"/>
    </row>
    <row r="23" spans="1:18">
      <c r="A23" s="93" t="s">
        <v>161</v>
      </c>
      <c r="B23" s="47" t="s">
        <v>119</v>
      </c>
      <c r="C23" s="46" t="s">
        <v>116</v>
      </c>
      <c r="D23" s="17">
        <v>41</v>
      </c>
      <c r="E23" s="24">
        <v>36</v>
      </c>
      <c r="F23" s="24">
        <v>12</v>
      </c>
      <c r="G23" s="30">
        <f t="shared" si="0"/>
        <v>0</v>
      </c>
      <c r="H23" s="73">
        <v>13.8</v>
      </c>
      <c r="I23" s="29">
        <f t="shared" si="1"/>
        <v>0</v>
      </c>
      <c r="J23" s="15"/>
      <c r="K23" s="28">
        <f t="shared" si="2"/>
        <v>0</v>
      </c>
      <c r="L23" s="49" t="s">
        <v>34</v>
      </c>
      <c r="M23" s="48" t="s">
        <v>14</v>
      </c>
      <c r="N23" s="48" t="s">
        <v>35</v>
      </c>
      <c r="O23" s="48" t="s">
        <v>36</v>
      </c>
      <c r="P23" s="48" t="s">
        <v>37</v>
      </c>
      <c r="Q23" s="26" t="s">
        <v>8</v>
      </c>
      <c r="R23" s="3"/>
    </row>
    <row r="24" spans="1:18">
      <c r="A24" s="93" t="s">
        <v>161</v>
      </c>
      <c r="B24" s="47" t="s">
        <v>120</v>
      </c>
      <c r="C24" s="46" t="s">
        <v>121</v>
      </c>
      <c r="D24" s="17">
        <v>11</v>
      </c>
      <c r="E24" s="24">
        <v>8</v>
      </c>
      <c r="F24" s="24">
        <v>4</v>
      </c>
      <c r="G24" s="30">
        <f t="shared" si="0"/>
        <v>0</v>
      </c>
      <c r="H24" s="73">
        <v>13.8</v>
      </c>
      <c r="I24" s="29">
        <f t="shared" si="1"/>
        <v>0</v>
      </c>
      <c r="J24" s="15"/>
      <c r="K24" s="28">
        <f t="shared" si="2"/>
        <v>0</v>
      </c>
      <c r="L24" s="49" t="s">
        <v>34</v>
      </c>
      <c r="M24" s="48" t="s">
        <v>14</v>
      </c>
      <c r="N24" s="48" t="s">
        <v>35</v>
      </c>
      <c r="O24" s="48" t="s">
        <v>36</v>
      </c>
      <c r="P24" s="48" t="s">
        <v>37</v>
      </c>
      <c r="Q24" s="26" t="s">
        <v>8</v>
      </c>
      <c r="R24" s="3"/>
    </row>
    <row r="25" spans="1:18">
      <c r="A25" s="93"/>
      <c r="B25" s="47" t="s">
        <v>132</v>
      </c>
      <c r="C25" s="46" t="s">
        <v>131</v>
      </c>
      <c r="D25" s="59">
        <v>3</v>
      </c>
      <c r="E25" s="24">
        <v>6</v>
      </c>
      <c r="F25" s="24">
        <v>2</v>
      </c>
      <c r="G25" s="30">
        <f t="shared" si="0"/>
        <v>3</v>
      </c>
      <c r="H25" s="73">
        <v>150</v>
      </c>
      <c r="I25" s="29">
        <f t="shared" si="1"/>
        <v>450</v>
      </c>
      <c r="J25" s="15"/>
      <c r="K25" s="28">
        <f t="shared" si="2"/>
        <v>450</v>
      </c>
      <c r="L25" s="49"/>
      <c r="M25" s="48"/>
      <c r="N25" s="48"/>
      <c r="O25" s="48"/>
      <c r="P25" s="48"/>
      <c r="Q25" s="26"/>
      <c r="R25" s="3"/>
    </row>
    <row r="26" spans="1:18">
      <c r="A26" s="93"/>
      <c r="B26" s="22" t="s">
        <v>111</v>
      </c>
      <c r="C26" s="43" t="s">
        <v>112</v>
      </c>
      <c r="D26" s="17">
        <v>0</v>
      </c>
      <c r="E26" s="24">
        <v>10</v>
      </c>
      <c r="F26" s="24">
        <v>2</v>
      </c>
      <c r="G26" s="30">
        <f t="shared" si="0"/>
        <v>10</v>
      </c>
      <c r="H26" s="73">
        <v>0.63</v>
      </c>
      <c r="I26" s="29">
        <f t="shared" si="1"/>
        <v>6.3</v>
      </c>
      <c r="J26" s="15"/>
      <c r="K26" s="28">
        <f t="shared" si="2"/>
        <v>6.3</v>
      </c>
      <c r="L26" s="49" t="s">
        <v>34</v>
      </c>
      <c r="M26" s="25" t="s">
        <v>14</v>
      </c>
      <c r="N26" s="25" t="s">
        <v>98</v>
      </c>
      <c r="O26" s="25" t="s">
        <v>113</v>
      </c>
      <c r="P26" s="25" t="s">
        <v>98</v>
      </c>
      <c r="Q26" s="26" t="s">
        <v>8</v>
      </c>
      <c r="R26" s="3"/>
    </row>
    <row r="27" spans="1:18">
      <c r="A27" s="93"/>
      <c r="B27" s="22">
        <v>125328</v>
      </c>
      <c r="C27" s="43" t="s">
        <v>43</v>
      </c>
      <c r="D27" s="17">
        <v>0.2</v>
      </c>
      <c r="E27" s="25">
        <v>4</v>
      </c>
      <c r="F27" s="25">
        <v>1</v>
      </c>
      <c r="G27" s="30">
        <f t="shared" si="0"/>
        <v>3</v>
      </c>
      <c r="H27" s="74">
        <v>8.2899999999999991</v>
      </c>
      <c r="I27" s="29">
        <f t="shared" si="1"/>
        <v>24.869999999999997</v>
      </c>
      <c r="J27" s="15"/>
      <c r="K27" s="28">
        <f t="shared" si="2"/>
        <v>24.869999999999997</v>
      </c>
      <c r="L27" s="56" t="s">
        <v>44</v>
      </c>
      <c r="M27" s="25" t="s">
        <v>14</v>
      </c>
      <c r="N27" s="25" t="s">
        <v>98</v>
      </c>
      <c r="O27" s="25" t="s">
        <v>46</v>
      </c>
      <c r="P27" s="25" t="s">
        <v>97</v>
      </c>
      <c r="Q27" s="26" t="s">
        <v>8</v>
      </c>
      <c r="R27" s="3"/>
    </row>
    <row r="28" spans="1:18">
      <c r="A28" s="93"/>
      <c r="B28" s="22">
        <v>503205</v>
      </c>
      <c r="C28" s="43" t="s">
        <v>45</v>
      </c>
      <c r="D28" s="17">
        <v>1.2</v>
      </c>
      <c r="E28" s="24">
        <v>4</v>
      </c>
      <c r="F28" s="24">
        <v>1</v>
      </c>
      <c r="G28" s="30">
        <f t="shared" si="0"/>
        <v>2</v>
      </c>
      <c r="H28" s="73">
        <v>13.99</v>
      </c>
      <c r="I28" s="29">
        <f t="shared" si="1"/>
        <v>27.98</v>
      </c>
      <c r="J28" s="15"/>
      <c r="K28" s="28">
        <f t="shared" si="2"/>
        <v>27.98</v>
      </c>
      <c r="L28" s="49" t="s">
        <v>44</v>
      </c>
      <c r="M28" s="25" t="s">
        <v>14</v>
      </c>
      <c r="N28" s="25" t="s">
        <v>98</v>
      </c>
      <c r="O28" s="25" t="s">
        <v>46</v>
      </c>
      <c r="P28" s="25" t="s">
        <v>97</v>
      </c>
      <c r="Q28" s="26" t="s">
        <v>8</v>
      </c>
      <c r="R28" s="3"/>
    </row>
    <row r="29" spans="1:18" ht="24">
      <c r="A29" s="93"/>
      <c r="B29" s="22" t="s">
        <v>89</v>
      </c>
      <c r="C29" s="46" t="s">
        <v>156</v>
      </c>
      <c r="D29" s="17">
        <v>48</v>
      </c>
      <c r="E29" s="25">
        <v>60</v>
      </c>
      <c r="F29" s="25">
        <v>12</v>
      </c>
      <c r="G29" s="30">
        <f>IF(E29-D29&gt;=F29,ROUNDUP((E29-D29)/12,0)*12,0)</f>
        <v>12</v>
      </c>
      <c r="H29" s="74">
        <v>77.989999999999995</v>
      </c>
      <c r="I29" s="29">
        <f>IF(G29&gt;0,ROUNDUP(G29/12,0)*H29,0)</f>
        <v>77.989999999999995</v>
      </c>
      <c r="J29" s="15"/>
      <c r="K29" s="28">
        <f t="shared" si="2"/>
        <v>77.989999999999995</v>
      </c>
      <c r="L29" s="56" t="s">
        <v>100</v>
      </c>
      <c r="M29" s="25" t="s">
        <v>91</v>
      </c>
      <c r="N29" s="25" t="s">
        <v>98</v>
      </c>
      <c r="O29" s="75" t="s">
        <v>96</v>
      </c>
      <c r="P29" s="25" t="s">
        <v>90</v>
      </c>
      <c r="Q29" s="26" t="s">
        <v>8</v>
      </c>
      <c r="R29" s="3"/>
    </row>
    <row r="30" spans="1:18">
      <c r="A30" s="93"/>
      <c r="B30" s="22" t="s">
        <v>103</v>
      </c>
      <c r="C30" s="43" t="s">
        <v>84</v>
      </c>
      <c r="D30" s="17">
        <v>0</v>
      </c>
      <c r="E30" s="25">
        <v>2</v>
      </c>
      <c r="F30" s="25">
        <v>1</v>
      </c>
      <c r="G30" s="30">
        <f t="shared" si="0"/>
        <v>2</v>
      </c>
      <c r="H30" s="74">
        <v>49.99</v>
      </c>
      <c r="I30" s="29">
        <f t="shared" si="1"/>
        <v>99.98</v>
      </c>
      <c r="J30" s="15"/>
      <c r="K30" s="28">
        <f t="shared" si="2"/>
        <v>99.98</v>
      </c>
      <c r="L30" s="56" t="s">
        <v>101</v>
      </c>
      <c r="M30" s="25" t="s">
        <v>91</v>
      </c>
      <c r="N30" s="48" t="s">
        <v>129</v>
      </c>
      <c r="O30" s="48" t="s">
        <v>128</v>
      </c>
      <c r="P30" s="48" t="s">
        <v>130</v>
      </c>
      <c r="Q30" s="26" t="s">
        <v>8</v>
      </c>
      <c r="R30" s="3"/>
    </row>
    <row r="31" spans="1:18">
      <c r="A31" s="93" t="s">
        <v>161</v>
      </c>
      <c r="B31" s="22" t="s">
        <v>85</v>
      </c>
      <c r="C31" s="43" t="s">
        <v>86</v>
      </c>
      <c r="D31" s="17">
        <v>0.5</v>
      </c>
      <c r="E31" s="25">
        <v>1</v>
      </c>
      <c r="F31" s="25">
        <v>0.5</v>
      </c>
      <c r="G31" s="30">
        <f t="shared" si="0"/>
        <v>0</v>
      </c>
      <c r="H31" s="74">
        <v>35</v>
      </c>
      <c r="I31" s="29">
        <f t="shared" si="1"/>
        <v>0</v>
      </c>
      <c r="J31" s="15"/>
      <c r="K31" s="28">
        <f t="shared" si="2"/>
        <v>0</v>
      </c>
      <c r="L31" s="56" t="s">
        <v>18</v>
      </c>
      <c r="M31" s="25" t="s">
        <v>14</v>
      </c>
      <c r="N31" s="25" t="s">
        <v>39</v>
      </c>
      <c r="O31" s="25" t="s">
        <v>40</v>
      </c>
      <c r="P31" s="25" t="s">
        <v>42</v>
      </c>
      <c r="Q31" s="26" t="s">
        <v>8</v>
      </c>
      <c r="R31" s="3"/>
    </row>
    <row r="32" spans="1:18">
      <c r="A32" s="93"/>
      <c r="B32" s="22" t="s">
        <v>47</v>
      </c>
      <c r="C32" s="43" t="s">
        <v>48</v>
      </c>
      <c r="D32" s="17">
        <v>10</v>
      </c>
      <c r="E32" s="25">
        <v>20</v>
      </c>
      <c r="F32" s="25">
        <v>6</v>
      </c>
      <c r="G32" s="30">
        <f t="shared" si="0"/>
        <v>10</v>
      </c>
      <c r="H32" s="74">
        <v>1.32</v>
      </c>
      <c r="I32" s="29">
        <f t="shared" si="1"/>
        <v>13.200000000000001</v>
      </c>
      <c r="J32" s="15"/>
      <c r="K32" s="28">
        <f t="shared" si="2"/>
        <v>13.200000000000001</v>
      </c>
      <c r="L32" s="56" t="s">
        <v>102</v>
      </c>
      <c r="M32" s="25" t="s">
        <v>14</v>
      </c>
      <c r="N32" s="25" t="s">
        <v>98</v>
      </c>
      <c r="O32" s="25" t="s">
        <v>49</v>
      </c>
      <c r="P32" s="25" t="s">
        <v>98</v>
      </c>
      <c r="Q32" s="26" t="s">
        <v>8</v>
      </c>
      <c r="R32" s="3"/>
    </row>
    <row r="33" spans="1:18">
      <c r="A33" s="93" t="s">
        <v>161</v>
      </c>
      <c r="B33" s="22" t="s">
        <v>50</v>
      </c>
      <c r="C33" s="43" t="s">
        <v>51</v>
      </c>
      <c r="D33" s="17">
        <v>40</v>
      </c>
      <c r="E33" s="25">
        <v>20</v>
      </c>
      <c r="F33" s="25">
        <v>6</v>
      </c>
      <c r="G33" s="30">
        <f t="shared" si="0"/>
        <v>0</v>
      </c>
      <c r="H33" s="74">
        <v>1.28</v>
      </c>
      <c r="I33" s="29">
        <f t="shared" si="1"/>
        <v>0</v>
      </c>
      <c r="J33" s="15"/>
      <c r="K33" s="28">
        <f t="shared" si="2"/>
        <v>0</v>
      </c>
      <c r="L33" s="56" t="s">
        <v>102</v>
      </c>
      <c r="M33" s="25" t="s">
        <v>14</v>
      </c>
      <c r="N33" s="25" t="s">
        <v>98</v>
      </c>
      <c r="O33" s="25" t="s">
        <v>49</v>
      </c>
      <c r="P33" s="25" t="s">
        <v>98</v>
      </c>
      <c r="Q33" s="26" t="s">
        <v>8</v>
      </c>
      <c r="R33" s="3"/>
    </row>
    <row r="34" spans="1:18">
      <c r="A34" s="93" t="s">
        <v>161</v>
      </c>
      <c r="B34" s="22" t="s">
        <v>52</v>
      </c>
      <c r="C34" s="43" t="s">
        <v>53</v>
      </c>
      <c r="D34" s="17">
        <v>5</v>
      </c>
      <c r="E34" s="25">
        <v>4</v>
      </c>
      <c r="F34" s="25">
        <v>2</v>
      </c>
      <c r="G34" s="30">
        <f t="shared" si="0"/>
        <v>0</v>
      </c>
      <c r="H34" s="74">
        <v>0.79</v>
      </c>
      <c r="I34" s="29">
        <f t="shared" si="1"/>
        <v>0</v>
      </c>
      <c r="J34" s="15"/>
      <c r="K34" s="28">
        <f t="shared" si="2"/>
        <v>0</v>
      </c>
      <c r="L34" s="56" t="s">
        <v>102</v>
      </c>
      <c r="M34" s="25" t="s">
        <v>14</v>
      </c>
      <c r="N34" s="25" t="s">
        <v>98</v>
      </c>
      <c r="O34" s="25" t="s">
        <v>54</v>
      </c>
      <c r="P34" s="25" t="s">
        <v>99</v>
      </c>
      <c r="Q34" s="26" t="s">
        <v>8</v>
      </c>
      <c r="R34" s="3"/>
    </row>
    <row r="35" spans="1:18">
      <c r="A35" s="93" t="s">
        <v>161</v>
      </c>
      <c r="B35" s="22" t="s">
        <v>55</v>
      </c>
      <c r="C35" s="43" t="s">
        <v>56</v>
      </c>
      <c r="D35" s="17">
        <v>10</v>
      </c>
      <c r="E35" s="25">
        <v>4</v>
      </c>
      <c r="F35" s="25">
        <v>2</v>
      </c>
      <c r="G35" s="30">
        <f t="shared" si="0"/>
        <v>0</v>
      </c>
      <c r="H35" s="74">
        <v>3.99</v>
      </c>
      <c r="I35" s="29">
        <f t="shared" si="1"/>
        <v>0</v>
      </c>
      <c r="J35" s="15"/>
      <c r="K35" s="28">
        <f t="shared" si="2"/>
        <v>0</v>
      </c>
      <c r="L35" s="56" t="s">
        <v>102</v>
      </c>
      <c r="M35" s="25" t="s">
        <v>14</v>
      </c>
      <c r="N35" s="25" t="s">
        <v>98</v>
      </c>
      <c r="O35" s="25" t="s">
        <v>54</v>
      </c>
      <c r="P35" s="25" t="s">
        <v>99</v>
      </c>
      <c r="Q35" s="26" t="s">
        <v>8</v>
      </c>
      <c r="R35" s="3"/>
    </row>
    <row r="36" spans="1:18">
      <c r="A36" s="93" t="s">
        <v>161</v>
      </c>
      <c r="B36" s="22" t="s">
        <v>57</v>
      </c>
      <c r="C36" s="43" t="s">
        <v>58</v>
      </c>
      <c r="D36" s="17">
        <v>6</v>
      </c>
      <c r="E36" s="25">
        <v>4</v>
      </c>
      <c r="F36" s="25">
        <v>2</v>
      </c>
      <c r="G36" s="30">
        <f t="shared" si="0"/>
        <v>0</v>
      </c>
      <c r="H36" s="74">
        <v>5.3</v>
      </c>
      <c r="I36" s="29">
        <f t="shared" si="1"/>
        <v>0</v>
      </c>
      <c r="J36" s="15"/>
      <c r="K36" s="28">
        <f t="shared" si="2"/>
        <v>0</v>
      </c>
      <c r="L36" s="56" t="s">
        <v>34</v>
      </c>
      <c r="M36" s="25" t="s">
        <v>14</v>
      </c>
      <c r="N36" s="25" t="s">
        <v>95</v>
      </c>
      <c r="O36" s="25" t="s">
        <v>59</v>
      </c>
      <c r="P36" s="25" t="s">
        <v>87</v>
      </c>
      <c r="Q36" s="26" t="s">
        <v>8</v>
      </c>
      <c r="R36" s="3"/>
    </row>
    <row r="37" spans="1:18">
      <c r="A37" s="93"/>
      <c r="B37" s="22" t="s">
        <v>93</v>
      </c>
      <c r="C37" s="43" t="s">
        <v>60</v>
      </c>
      <c r="D37" s="17">
        <v>1</v>
      </c>
      <c r="E37" s="25">
        <v>4</v>
      </c>
      <c r="F37" s="25">
        <v>2</v>
      </c>
      <c r="G37" s="30">
        <f t="shared" si="0"/>
        <v>3</v>
      </c>
      <c r="H37" s="74">
        <v>5.0999999999999996</v>
      </c>
      <c r="I37" s="29">
        <f t="shared" si="1"/>
        <v>15.299999999999999</v>
      </c>
      <c r="J37" s="15"/>
      <c r="K37" s="28">
        <f t="shared" si="2"/>
        <v>15.299999999999999</v>
      </c>
      <c r="L37" s="56" t="s">
        <v>34</v>
      </c>
      <c r="M37" s="25" t="s">
        <v>14</v>
      </c>
      <c r="N37" s="25" t="s">
        <v>95</v>
      </c>
      <c r="O37" s="25" t="s">
        <v>59</v>
      </c>
      <c r="P37" s="25" t="s">
        <v>87</v>
      </c>
      <c r="Q37" s="26" t="s">
        <v>8</v>
      </c>
      <c r="R37" s="3"/>
    </row>
    <row r="38" spans="1:18">
      <c r="A38" s="93" t="s">
        <v>161</v>
      </c>
      <c r="B38" s="22" t="s">
        <v>61</v>
      </c>
      <c r="C38" s="43" t="s">
        <v>62</v>
      </c>
      <c r="D38" s="17">
        <v>9</v>
      </c>
      <c r="E38" s="25">
        <v>4</v>
      </c>
      <c r="F38" s="25">
        <v>2</v>
      </c>
      <c r="G38" s="30">
        <f t="shared" si="0"/>
        <v>0</v>
      </c>
      <c r="H38" s="74">
        <v>0.79</v>
      </c>
      <c r="I38" s="29">
        <f t="shared" si="1"/>
        <v>0</v>
      </c>
      <c r="J38" s="15"/>
      <c r="K38" s="28">
        <f t="shared" si="2"/>
        <v>0</v>
      </c>
      <c r="L38" s="56" t="s">
        <v>102</v>
      </c>
      <c r="M38" s="25" t="s">
        <v>14</v>
      </c>
      <c r="N38" s="25" t="s">
        <v>98</v>
      </c>
      <c r="O38" s="25" t="s">
        <v>54</v>
      </c>
      <c r="P38" s="25" t="s">
        <v>99</v>
      </c>
      <c r="Q38" s="26" t="s">
        <v>8</v>
      </c>
      <c r="R38" s="3"/>
    </row>
    <row r="39" spans="1:18">
      <c r="A39" s="93" t="s">
        <v>161</v>
      </c>
      <c r="B39" s="22" t="s">
        <v>63</v>
      </c>
      <c r="C39" s="43" t="s">
        <v>64</v>
      </c>
      <c r="D39" s="17">
        <v>3</v>
      </c>
      <c r="E39" s="25">
        <v>4</v>
      </c>
      <c r="F39" s="25">
        <v>2</v>
      </c>
      <c r="G39" s="30">
        <f t="shared" si="0"/>
        <v>0</v>
      </c>
      <c r="H39" s="74">
        <v>0.79</v>
      </c>
      <c r="I39" s="29">
        <f t="shared" si="1"/>
        <v>0</v>
      </c>
      <c r="J39" s="15"/>
      <c r="K39" s="28">
        <f t="shared" si="2"/>
        <v>0</v>
      </c>
      <c r="L39" s="56" t="s">
        <v>102</v>
      </c>
      <c r="M39" s="25" t="s">
        <v>14</v>
      </c>
      <c r="N39" s="25" t="s">
        <v>98</v>
      </c>
      <c r="O39" s="25" t="s">
        <v>54</v>
      </c>
      <c r="P39" s="25" t="s">
        <v>99</v>
      </c>
      <c r="Q39" s="26" t="s">
        <v>8</v>
      </c>
      <c r="R39" s="3"/>
    </row>
    <row r="40" spans="1:18">
      <c r="A40" s="93" t="s">
        <v>161</v>
      </c>
      <c r="B40" s="22" t="s">
        <v>65</v>
      </c>
      <c r="C40" s="43" t="s">
        <v>66</v>
      </c>
      <c r="D40" s="17">
        <v>38</v>
      </c>
      <c r="E40" s="25">
        <v>20</v>
      </c>
      <c r="F40" s="25">
        <v>6</v>
      </c>
      <c r="G40" s="30">
        <f t="shared" si="0"/>
        <v>0</v>
      </c>
      <c r="H40" s="74">
        <v>0.79</v>
      </c>
      <c r="I40" s="29">
        <f t="shared" si="1"/>
        <v>0</v>
      </c>
      <c r="J40" s="15"/>
      <c r="K40" s="28">
        <f t="shared" si="2"/>
        <v>0</v>
      </c>
      <c r="L40" s="56" t="s">
        <v>102</v>
      </c>
      <c r="M40" s="25" t="s">
        <v>14</v>
      </c>
      <c r="N40" s="25" t="s">
        <v>98</v>
      </c>
      <c r="O40" s="25" t="s">
        <v>54</v>
      </c>
      <c r="P40" s="25" t="s">
        <v>99</v>
      </c>
      <c r="Q40" s="26" t="s">
        <v>8</v>
      </c>
      <c r="R40" s="3"/>
    </row>
    <row r="41" spans="1:18">
      <c r="A41" s="93" t="s">
        <v>161</v>
      </c>
      <c r="B41" s="22" t="s">
        <v>67</v>
      </c>
      <c r="C41" s="43" t="s">
        <v>68</v>
      </c>
      <c r="D41" s="17">
        <v>22</v>
      </c>
      <c r="E41" s="25">
        <v>4</v>
      </c>
      <c r="F41" s="25">
        <v>2</v>
      </c>
      <c r="G41" s="30">
        <f t="shared" si="0"/>
        <v>0</v>
      </c>
      <c r="H41" s="74">
        <v>1.19</v>
      </c>
      <c r="I41" s="29">
        <f t="shared" si="1"/>
        <v>0</v>
      </c>
      <c r="J41" s="15"/>
      <c r="K41" s="28">
        <f t="shared" si="2"/>
        <v>0</v>
      </c>
      <c r="L41" s="56" t="s">
        <v>102</v>
      </c>
      <c r="M41" s="25" t="s">
        <v>14</v>
      </c>
      <c r="N41" s="25" t="s">
        <v>98</v>
      </c>
      <c r="O41" s="25" t="s">
        <v>54</v>
      </c>
      <c r="P41" s="25" t="s">
        <v>99</v>
      </c>
      <c r="Q41" s="26" t="s">
        <v>8</v>
      </c>
      <c r="R41" s="3"/>
    </row>
    <row r="42" spans="1:18">
      <c r="A42" s="93" t="s">
        <v>161</v>
      </c>
      <c r="B42" s="22" t="s">
        <v>69</v>
      </c>
      <c r="C42" s="43" t="s">
        <v>70</v>
      </c>
      <c r="D42" s="17">
        <v>6</v>
      </c>
      <c r="E42" s="25">
        <v>4</v>
      </c>
      <c r="F42" s="25">
        <v>2</v>
      </c>
      <c r="G42" s="30">
        <f t="shared" si="0"/>
        <v>0</v>
      </c>
      <c r="H42" s="74">
        <v>4.49</v>
      </c>
      <c r="I42" s="29">
        <f t="shared" si="1"/>
        <v>0</v>
      </c>
      <c r="J42" s="15"/>
      <c r="K42" s="28">
        <f t="shared" si="2"/>
        <v>0</v>
      </c>
      <c r="L42" s="56" t="s">
        <v>34</v>
      </c>
      <c r="M42" s="25" t="s">
        <v>14</v>
      </c>
      <c r="N42" s="25" t="s">
        <v>95</v>
      </c>
      <c r="O42" s="25" t="s">
        <v>59</v>
      </c>
      <c r="P42" s="25" t="s">
        <v>87</v>
      </c>
      <c r="Q42" s="26" t="s">
        <v>8</v>
      </c>
      <c r="R42" s="3"/>
    </row>
    <row r="43" spans="1:18">
      <c r="A43" s="93"/>
      <c r="B43" s="50" t="s">
        <v>122</v>
      </c>
      <c r="C43" s="46" t="s">
        <v>124</v>
      </c>
      <c r="D43" s="17">
        <v>0.5</v>
      </c>
      <c r="E43" s="25">
        <v>20</v>
      </c>
      <c r="F43" s="25">
        <v>6</v>
      </c>
      <c r="G43" s="30">
        <f t="shared" si="0"/>
        <v>19</v>
      </c>
      <c r="H43" s="74">
        <v>2</v>
      </c>
      <c r="I43" s="29">
        <f t="shared" si="1"/>
        <v>38</v>
      </c>
      <c r="J43" s="15"/>
      <c r="K43" s="28">
        <f t="shared" si="2"/>
        <v>38</v>
      </c>
      <c r="L43" s="56"/>
      <c r="M43" s="25"/>
      <c r="N43" s="25"/>
      <c r="O43" s="48" t="s">
        <v>123</v>
      </c>
      <c r="P43" s="25"/>
      <c r="Q43" s="26" t="s">
        <v>8</v>
      </c>
      <c r="R43" s="3"/>
    </row>
    <row r="44" spans="1:18">
      <c r="A44" s="93"/>
      <c r="B44" s="22" t="s">
        <v>94</v>
      </c>
      <c r="C44" s="46" t="s">
        <v>71</v>
      </c>
      <c r="D44" s="17">
        <v>4</v>
      </c>
      <c r="E44" s="25">
        <v>6</v>
      </c>
      <c r="F44" s="25">
        <v>2</v>
      </c>
      <c r="G44" s="30">
        <f t="shared" si="0"/>
        <v>2</v>
      </c>
      <c r="H44" s="74">
        <v>13.2</v>
      </c>
      <c r="I44" s="29">
        <f t="shared" si="1"/>
        <v>26.4</v>
      </c>
      <c r="J44" s="15"/>
      <c r="K44" s="28">
        <f t="shared" si="2"/>
        <v>26.4</v>
      </c>
      <c r="L44" s="56" t="s">
        <v>34</v>
      </c>
      <c r="M44" s="25" t="s">
        <v>14</v>
      </c>
      <c r="N44" s="25" t="s">
        <v>95</v>
      </c>
      <c r="O44" s="25" t="s">
        <v>59</v>
      </c>
      <c r="P44" s="25" t="s">
        <v>87</v>
      </c>
      <c r="Q44" s="26" t="s">
        <v>8</v>
      </c>
      <c r="R44" s="3"/>
    </row>
    <row r="45" spans="1:18">
      <c r="A45" s="93" t="s">
        <v>161</v>
      </c>
      <c r="B45" s="22"/>
      <c r="C45" s="46" t="s">
        <v>157</v>
      </c>
      <c r="D45" s="17">
        <v>6</v>
      </c>
      <c r="E45" s="25"/>
      <c r="F45" s="25"/>
      <c r="G45" s="30"/>
      <c r="H45" s="74"/>
      <c r="I45" s="29"/>
      <c r="J45" s="15"/>
      <c r="K45" s="28"/>
      <c r="L45" s="56"/>
      <c r="M45" s="25"/>
      <c r="N45" s="25"/>
      <c r="O45" s="25"/>
      <c r="P45" s="25"/>
      <c r="Q45" s="26"/>
      <c r="R45" s="3"/>
    </row>
    <row r="46" spans="1:18">
      <c r="A46" s="93" t="s">
        <v>161</v>
      </c>
      <c r="B46" s="22" t="s">
        <v>72</v>
      </c>
      <c r="C46" s="43" t="s">
        <v>73</v>
      </c>
      <c r="D46" s="59">
        <v>9</v>
      </c>
      <c r="E46" s="25">
        <v>12</v>
      </c>
      <c r="F46" s="25">
        <v>4</v>
      </c>
      <c r="G46" s="30">
        <f t="shared" si="0"/>
        <v>0</v>
      </c>
      <c r="H46" s="74">
        <v>0.79</v>
      </c>
      <c r="I46" s="29">
        <f t="shared" si="1"/>
        <v>0</v>
      </c>
      <c r="J46" s="15"/>
      <c r="K46" s="28">
        <f t="shared" si="2"/>
        <v>0</v>
      </c>
      <c r="L46" s="56" t="s">
        <v>102</v>
      </c>
      <c r="M46" s="25" t="s">
        <v>14</v>
      </c>
      <c r="N46" s="25" t="s">
        <v>98</v>
      </c>
      <c r="O46" s="25" t="s">
        <v>54</v>
      </c>
      <c r="P46" s="25" t="s">
        <v>99</v>
      </c>
      <c r="Q46" s="26" t="s">
        <v>8</v>
      </c>
      <c r="R46" s="3"/>
    </row>
    <row r="47" spans="1:18">
      <c r="A47" s="93" t="s">
        <v>161</v>
      </c>
      <c r="B47" s="22" t="s">
        <v>74</v>
      </c>
      <c r="C47" s="43" t="s">
        <v>75</v>
      </c>
      <c r="D47" s="17">
        <v>12</v>
      </c>
      <c r="E47" s="25">
        <v>12</v>
      </c>
      <c r="F47" s="25">
        <v>4</v>
      </c>
      <c r="G47" s="30">
        <f t="shared" si="0"/>
        <v>0</v>
      </c>
      <c r="H47" s="74">
        <v>0.84</v>
      </c>
      <c r="I47" s="29">
        <f t="shared" si="1"/>
        <v>0</v>
      </c>
      <c r="J47" s="15"/>
      <c r="K47" s="28">
        <f t="shared" si="2"/>
        <v>0</v>
      </c>
      <c r="L47" s="56" t="s">
        <v>102</v>
      </c>
      <c r="M47" s="25" t="s">
        <v>14</v>
      </c>
      <c r="N47" s="25" t="s">
        <v>98</v>
      </c>
      <c r="O47" s="25" t="s">
        <v>49</v>
      </c>
      <c r="P47" s="25" t="s">
        <v>98</v>
      </c>
      <c r="Q47" s="26" t="s">
        <v>8</v>
      </c>
      <c r="R47" s="3"/>
    </row>
    <row r="48" spans="1:18">
      <c r="A48" s="93" t="s">
        <v>161</v>
      </c>
      <c r="B48" s="22" t="s">
        <v>76</v>
      </c>
      <c r="C48" s="43" t="s">
        <v>77</v>
      </c>
      <c r="D48" s="17">
        <v>5</v>
      </c>
      <c r="E48" s="25">
        <v>6</v>
      </c>
      <c r="F48" s="25">
        <v>2</v>
      </c>
      <c r="G48" s="30">
        <f t="shared" si="0"/>
        <v>0</v>
      </c>
      <c r="H48" s="74">
        <v>3</v>
      </c>
      <c r="I48" s="29">
        <f t="shared" si="1"/>
        <v>0</v>
      </c>
      <c r="J48" s="15"/>
      <c r="K48" s="28">
        <f t="shared" si="2"/>
        <v>0</v>
      </c>
      <c r="L48" s="56" t="s">
        <v>102</v>
      </c>
      <c r="M48" s="25" t="s">
        <v>14</v>
      </c>
      <c r="N48" s="25" t="s">
        <v>98</v>
      </c>
      <c r="O48" s="25" t="s">
        <v>49</v>
      </c>
      <c r="P48" s="25" t="s">
        <v>98</v>
      </c>
      <c r="Q48" s="26" t="s">
        <v>8</v>
      </c>
      <c r="R48" s="3"/>
    </row>
    <row r="49" spans="1:18">
      <c r="A49" s="93"/>
      <c r="B49" s="22" t="s">
        <v>78</v>
      </c>
      <c r="C49" s="43" t="s">
        <v>79</v>
      </c>
      <c r="D49" s="17">
        <v>3</v>
      </c>
      <c r="E49" s="25">
        <v>6</v>
      </c>
      <c r="F49" s="25">
        <v>2</v>
      </c>
      <c r="G49" s="30">
        <f t="shared" si="0"/>
        <v>3</v>
      </c>
      <c r="H49" s="74">
        <v>3</v>
      </c>
      <c r="I49" s="29">
        <f t="shared" si="1"/>
        <v>9</v>
      </c>
      <c r="J49" s="15"/>
      <c r="K49" s="28">
        <f t="shared" si="2"/>
        <v>9</v>
      </c>
      <c r="L49" s="56" t="s">
        <v>102</v>
      </c>
      <c r="M49" s="25" t="s">
        <v>14</v>
      </c>
      <c r="N49" s="25" t="s">
        <v>98</v>
      </c>
      <c r="O49" s="25" t="s">
        <v>49</v>
      </c>
      <c r="P49" s="25" t="s">
        <v>98</v>
      </c>
      <c r="Q49" s="26" t="s">
        <v>8</v>
      </c>
      <c r="R49" s="3"/>
    </row>
    <row r="50" spans="1:18">
      <c r="A50" s="93" t="s">
        <v>161</v>
      </c>
      <c r="B50" s="22" t="s">
        <v>80</v>
      </c>
      <c r="C50" s="22" t="s">
        <v>81</v>
      </c>
      <c r="D50" s="17">
        <v>4</v>
      </c>
      <c r="E50" s="25">
        <v>4</v>
      </c>
      <c r="F50" s="25">
        <v>2</v>
      </c>
      <c r="G50" s="30">
        <f t="shared" si="0"/>
        <v>0</v>
      </c>
      <c r="H50" s="74">
        <v>6</v>
      </c>
      <c r="I50" s="29">
        <f t="shared" si="1"/>
        <v>0</v>
      </c>
      <c r="J50" s="15"/>
      <c r="K50" s="28">
        <f t="shared" si="2"/>
        <v>0</v>
      </c>
      <c r="L50" s="56" t="s">
        <v>102</v>
      </c>
      <c r="M50" s="25" t="s">
        <v>14</v>
      </c>
      <c r="N50" s="25" t="s">
        <v>98</v>
      </c>
      <c r="O50" s="25" t="s">
        <v>49</v>
      </c>
      <c r="P50" s="25" t="s">
        <v>98</v>
      </c>
      <c r="Q50" s="26" t="s">
        <v>8</v>
      </c>
      <c r="R50" s="3"/>
    </row>
    <row r="51" spans="1:18">
      <c r="A51" s="93" t="s">
        <v>161</v>
      </c>
      <c r="B51" s="22" t="s">
        <v>82</v>
      </c>
      <c r="C51" s="22" t="s">
        <v>83</v>
      </c>
      <c r="D51" s="17">
        <v>7</v>
      </c>
      <c r="E51" s="25">
        <v>4</v>
      </c>
      <c r="F51" s="25">
        <v>2</v>
      </c>
      <c r="G51" s="30">
        <f t="shared" si="0"/>
        <v>0</v>
      </c>
      <c r="H51" s="74">
        <v>3</v>
      </c>
      <c r="I51" s="29">
        <f t="shared" si="1"/>
        <v>0</v>
      </c>
      <c r="J51" s="15"/>
      <c r="K51" s="28">
        <f t="shared" si="2"/>
        <v>0</v>
      </c>
      <c r="L51" s="56" t="s">
        <v>102</v>
      </c>
      <c r="M51" s="25" t="s">
        <v>14</v>
      </c>
      <c r="N51" s="25" t="s">
        <v>98</v>
      </c>
      <c r="O51" s="25" t="s">
        <v>49</v>
      </c>
      <c r="P51" s="25" t="s">
        <v>98</v>
      </c>
      <c r="Q51" s="26" t="s">
        <v>8</v>
      </c>
      <c r="R51" s="3"/>
    </row>
    <row r="52" spans="1:18">
      <c r="A52" s="93" t="s">
        <v>161</v>
      </c>
      <c r="B52" s="22" t="s">
        <v>133</v>
      </c>
      <c r="C52" s="43" t="s">
        <v>134</v>
      </c>
      <c r="D52" s="17">
        <v>16</v>
      </c>
      <c r="E52" s="25">
        <v>12</v>
      </c>
      <c r="F52" s="25">
        <v>2</v>
      </c>
      <c r="G52" s="30">
        <f t="shared" si="0"/>
        <v>0</v>
      </c>
      <c r="H52" s="74">
        <v>11.99</v>
      </c>
      <c r="I52" s="29">
        <f t="shared" si="1"/>
        <v>0</v>
      </c>
      <c r="J52" s="76"/>
      <c r="K52" s="28">
        <f t="shared" si="2"/>
        <v>0</v>
      </c>
      <c r="L52" s="56" t="s">
        <v>17</v>
      </c>
      <c r="M52" s="25" t="s">
        <v>14</v>
      </c>
      <c r="N52" s="25" t="s">
        <v>98</v>
      </c>
      <c r="O52" s="25" t="s">
        <v>135</v>
      </c>
      <c r="P52" s="25" t="s">
        <v>136</v>
      </c>
      <c r="Q52" s="26" t="s">
        <v>8</v>
      </c>
      <c r="R52" s="3"/>
    </row>
    <row r="53" spans="1:18">
      <c r="A53" s="93"/>
      <c r="B53" s="22"/>
      <c r="C53" s="46" t="s">
        <v>155</v>
      </c>
      <c r="D53" s="17">
        <v>0</v>
      </c>
      <c r="E53" s="25">
        <v>1</v>
      </c>
      <c r="F53" s="25">
        <v>0.5</v>
      </c>
      <c r="G53" s="30">
        <f>IF(E53-D53&gt;=F53,ROUNDDOWN(E53-D53, 0),0)</f>
        <v>1</v>
      </c>
      <c r="H53" s="74">
        <v>9.99</v>
      </c>
      <c r="I53" s="29">
        <f>IF(G53&gt;0,H53,0)</f>
        <v>9.99</v>
      </c>
      <c r="J53" s="76"/>
      <c r="K53" s="28">
        <f>I53+J53</f>
        <v>9.99</v>
      </c>
      <c r="L53" s="56"/>
      <c r="M53" s="25"/>
      <c r="N53" s="25"/>
      <c r="O53" s="48" t="s">
        <v>46</v>
      </c>
      <c r="P53" s="25"/>
      <c r="Q53" s="26"/>
      <c r="R53" s="3"/>
    </row>
    <row r="54" spans="1:18">
      <c r="A54" s="93"/>
      <c r="B54" s="22"/>
      <c r="C54" s="46" t="s">
        <v>151</v>
      </c>
      <c r="D54" s="17">
        <v>0</v>
      </c>
      <c r="E54" s="25">
        <v>2</v>
      </c>
      <c r="F54" s="25">
        <v>1</v>
      </c>
      <c r="G54" s="30">
        <f>IF(E54-D54&gt;=F54,ROUNDDOWN(E54-D54, 0),0)</f>
        <v>2</v>
      </c>
      <c r="H54" s="74">
        <v>3.79</v>
      </c>
      <c r="I54" s="29">
        <f>IF(G54&gt;0,G54*H54,0)</f>
        <v>7.58</v>
      </c>
      <c r="J54" s="76"/>
      <c r="K54" s="28">
        <f>I54+J54</f>
        <v>7.58</v>
      </c>
      <c r="L54" s="56"/>
      <c r="M54" s="25"/>
      <c r="N54" s="25"/>
      <c r="O54" s="48" t="s">
        <v>46</v>
      </c>
      <c r="P54" s="25"/>
      <c r="Q54" s="26"/>
      <c r="R54" s="3"/>
    </row>
    <row r="55" spans="1:18">
      <c r="A55" s="93" t="s">
        <v>161</v>
      </c>
      <c r="B55" s="22"/>
      <c r="C55" s="46" t="s">
        <v>152</v>
      </c>
      <c r="D55" s="17">
        <v>3</v>
      </c>
      <c r="E55" s="25">
        <v>2</v>
      </c>
      <c r="F55" s="25">
        <v>1</v>
      </c>
      <c r="G55" s="30">
        <f>IF(E55-D55&gt;=F55,ROUNDDOWN(E55-D55, 0),0)</f>
        <v>0</v>
      </c>
      <c r="H55" s="74">
        <v>6</v>
      </c>
      <c r="I55" s="29">
        <f>IF(G55&gt;0,G55*H55,0)</f>
        <v>0</v>
      </c>
      <c r="J55" s="76"/>
      <c r="K55" s="28">
        <f>I55+J55</f>
        <v>0</v>
      </c>
      <c r="L55" s="56"/>
      <c r="M55" s="25"/>
      <c r="N55" s="25"/>
      <c r="O55" s="25"/>
      <c r="P55" s="25"/>
      <c r="Q55" s="26"/>
      <c r="R55" s="3"/>
    </row>
    <row r="56" spans="1:18">
      <c r="A56" s="93"/>
      <c r="B56" s="47" t="s">
        <v>139</v>
      </c>
      <c r="C56" s="47" t="s">
        <v>140</v>
      </c>
      <c r="D56" s="59">
        <v>600</v>
      </c>
      <c r="E56" s="25">
        <v>2000</v>
      </c>
      <c r="F56" s="25">
        <v>500</v>
      </c>
      <c r="G56" s="30">
        <f>IF(E56-D56&gt;=F56,ROUNDDOWN(E56-D56, 0),0)</f>
        <v>1400</v>
      </c>
      <c r="H56" s="74">
        <v>0.02</v>
      </c>
      <c r="I56" s="29">
        <f t="shared" si="1"/>
        <v>28</v>
      </c>
      <c r="J56" s="76"/>
      <c r="K56" s="28">
        <f>I56+J56</f>
        <v>28</v>
      </c>
      <c r="L56" s="56"/>
      <c r="M56" s="25"/>
      <c r="N56" s="25"/>
      <c r="O56" s="25"/>
      <c r="P56" s="25"/>
      <c r="Q56" s="25"/>
      <c r="R56" s="3"/>
    </row>
    <row r="57" spans="1:18">
      <c r="B57" s="1"/>
      <c r="C57" s="1"/>
      <c r="D57" s="9"/>
      <c r="E57" s="1"/>
      <c r="F57" s="1"/>
      <c r="G57" s="1"/>
      <c r="H57" s="2"/>
      <c r="I57" s="2"/>
      <c r="J57" s="11"/>
      <c r="K57" s="1"/>
      <c r="L57" s="1"/>
      <c r="M57" s="1"/>
      <c r="N57" s="1"/>
      <c r="O57" s="1"/>
      <c r="P57" s="1"/>
      <c r="Q57" s="1"/>
      <c r="R57" s="3"/>
    </row>
    <row r="58" spans="1:18">
      <c r="B58" s="1"/>
      <c r="C58" s="1"/>
      <c r="D58" s="9"/>
      <c r="E58" s="1"/>
      <c r="F58" s="1"/>
      <c r="G58" s="1"/>
      <c r="H58" s="2"/>
      <c r="I58" s="2"/>
      <c r="J58" s="60" t="s">
        <v>7</v>
      </c>
      <c r="K58" s="61">
        <f>SUM(K7:K57)</f>
        <v>1629.87</v>
      </c>
      <c r="L58" s="2"/>
      <c r="M58" s="1"/>
      <c r="N58" s="1"/>
      <c r="O58" s="1"/>
      <c r="P58" s="1"/>
      <c r="Q58" s="1"/>
      <c r="R58" s="3"/>
    </row>
    <row r="59" spans="1:18">
      <c r="B59" s="1"/>
      <c r="C59" s="1"/>
      <c r="D59" s="9"/>
      <c r="E59" s="1"/>
      <c r="F59" s="1"/>
      <c r="G59" s="1"/>
      <c r="H59" s="2"/>
      <c r="I59" s="2"/>
      <c r="J59" s="11"/>
      <c r="K59" s="2"/>
      <c r="L59" s="2"/>
      <c r="M59" s="1"/>
      <c r="N59" s="1"/>
      <c r="O59" s="1"/>
      <c r="P59" s="1"/>
      <c r="Q59" s="1"/>
      <c r="R59" s="3"/>
    </row>
    <row r="60" spans="1:18">
      <c r="B60" s="1"/>
      <c r="C60" s="1"/>
      <c r="D60" s="9"/>
      <c r="E60" s="1"/>
      <c r="F60" s="1"/>
      <c r="G60" s="1"/>
      <c r="H60" s="2"/>
      <c r="I60" s="2"/>
      <c r="J60" s="11"/>
      <c r="K60" s="2"/>
      <c r="L60" s="2"/>
      <c r="M60" s="1"/>
      <c r="N60" s="1"/>
      <c r="O60" s="1"/>
      <c r="P60" s="1"/>
      <c r="Q60" s="1"/>
      <c r="R60" s="3"/>
    </row>
    <row r="61" spans="1:18">
      <c r="B61" s="1"/>
      <c r="C61" s="1"/>
      <c r="D61" s="9"/>
      <c r="E61" s="1"/>
      <c r="F61" s="1"/>
      <c r="G61" s="1"/>
      <c r="H61" s="2"/>
      <c r="I61" s="2"/>
      <c r="J61" s="11"/>
      <c r="K61" s="1"/>
      <c r="L61" s="1"/>
      <c r="M61" s="1"/>
      <c r="N61" s="1"/>
      <c r="O61" s="1"/>
      <c r="P61" s="1"/>
      <c r="Q61" s="1"/>
      <c r="R61" s="3"/>
    </row>
    <row r="62" spans="1:18" ht="19" thickBot="1">
      <c r="B62" s="102" t="s">
        <v>19</v>
      </c>
      <c r="C62" s="102"/>
      <c r="D62" s="77"/>
      <c r="E62" s="71"/>
      <c r="F62" s="71"/>
      <c r="G62" s="71"/>
      <c r="H62" s="78"/>
      <c r="I62" s="78"/>
      <c r="J62" s="11"/>
      <c r="K62" s="101" t="s">
        <v>20</v>
      </c>
      <c r="L62" s="101"/>
      <c r="M62" s="71"/>
      <c r="N62" s="71"/>
      <c r="O62" s="71"/>
      <c r="P62" s="3"/>
      <c r="Q62" s="3"/>
      <c r="R62" s="3"/>
    </row>
    <row r="63" spans="1:18">
      <c r="B63" s="1"/>
      <c r="C63" s="1"/>
      <c r="D63" s="9"/>
      <c r="E63" s="1"/>
      <c r="F63" s="1"/>
      <c r="G63" s="1"/>
      <c r="H63" s="2"/>
      <c r="I63" s="2"/>
      <c r="J63" s="11"/>
      <c r="K63" s="1"/>
      <c r="L63" s="1"/>
      <c r="M63" s="1"/>
      <c r="N63" s="1"/>
      <c r="O63" s="1"/>
      <c r="P63" s="1"/>
      <c r="Q63" s="1"/>
      <c r="R63" s="3"/>
    </row>
    <row r="64" spans="1:18">
      <c r="B64" s="1"/>
      <c r="C64" s="1"/>
      <c r="D64" s="9"/>
      <c r="E64" s="1"/>
      <c r="F64" s="1"/>
      <c r="G64" s="1"/>
      <c r="H64" s="2"/>
      <c r="I64" s="2"/>
      <c r="J64" s="11"/>
      <c r="K64" s="1"/>
      <c r="L64" s="1"/>
      <c r="M64" s="1"/>
      <c r="N64" s="1"/>
      <c r="O64" s="1"/>
      <c r="P64" s="1"/>
      <c r="Q64" s="1"/>
      <c r="R64" s="3"/>
    </row>
    <row r="65" spans="2:18">
      <c r="B65" s="1"/>
      <c r="C65" s="79" t="s">
        <v>23</v>
      </c>
      <c r="D65" s="99" t="s">
        <v>29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"/>
      <c r="R65" s="3"/>
    </row>
    <row r="66" spans="2:18">
      <c r="B66" s="1"/>
      <c r="C66" s="80" t="s">
        <v>24</v>
      </c>
      <c r="D66" s="99" t="s">
        <v>28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"/>
      <c r="R66" s="3"/>
    </row>
    <row r="67" spans="2:18">
      <c r="B67" s="1"/>
      <c r="C67" s="81" t="s">
        <v>25</v>
      </c>
      <c r="D67" s="82" t="s">
        <v>26</v>
      </c>
      <c r="E67" s="1"/>
      <c r="F67" s="1"/>
      <c r="G67" s="1"/>
      <c r="H67" s="2"/>
      <c r="I67" s="2"/>
      <c r="J67" s="11"/>
      <c r="K67" s="1"/>
      <c r="L67" s="1"/>
      <c r="M67" s="1"/>
      <c r="N67" s="1"/>
      <c r="O67" s="1"/>
      <c r="P67" s="1"/>
      <c r="Q67" s="1"/>
      <c r="R67" s="3"/>
    </row>
    <row r="68" spans="2:18">
      <c r="B68" s="1"/>
      <c r="C68" s="83" t="s">
        <v>27</v>
      </c>
      <c r="D68" s="82" t="s">
        <v>30</v>
      </c>
      <c r="E68" s="1"/>
      <c r="F68" s="1"/>
      <c r="G68" s="1"/>
      <c r="H68" s="2"/>
      <c r="I68" s="2"/>
      <c r="J68" s="11"/>
      <c r="K68" s="1"/>
      <c r="L68" s="1"/>
      <c r="M68" s="1"/>
      <c r="N68" s="1"/>
      <c r="O68" s="1"/>
      <c r="P68" s="1"/>
      <c r="Q68" s="1"/>
      <c r="R68" s="3"/>
    </row>
    <row r="69" spans="2:18">
      <c r="B69" s="1"/>
      <c r="C69" s="1"/>
      <c r="D69" s="9"/>
      <c r="E69" s="1"/>
      <c r="F69" s="1"/>
      <c r="G69" s="1"/>
      <c r="H69" s="2"/>
      <c r="I69" s="2"/>
      <c r="J69" s="11"/>
      <c r="K69" s="1"/>
      <c r="L69" s="1"/>
      <c r="M69" s="1"/>
      <c r="N69" s="1"/>
      <c r="O69" s="1"/>
      <c r="P69" s="1"/>
      <c r="Q69" s="1"/>
      <c r="R69" s="3"/>
    </row>
    <row r="70" spans="2:18">
      <c r="B70" s="1"/>
      <c r="C70" s="1"/>
      <c r="D70" s="9"/>
      <c r="E70" s="1"/>
      <c r="F70" s="1"/>
      <c r="G70" s="1"/>
      <c r="H70" s="2"/>
      <c r="I70" s="2"/>
      <c r="J70" s="11"/>
      <c r="K70" s="1"/>
      <c r="L70" s="1"/>
      <c r="M70" s="1"/>
      <c r="N70" s="1"/>
      <c r="O70" s="1"/>
      <c r="P70" s="1"/>
      <c r="Q70" s="1"/>
      <c r="R70" s="3"/>
    </row>
    <row r="71" spans="2:18">
      <c r="B71" s="1"/>
      <c r="C71" s="1"/>
      <c r="D71" s="9"/>
      <c r="E71" s="1"/>
      <c r="F71" s="1"/>
      <c r="G71" s="1"/>
      <c r="H71" s="2"/>
      <c r="I71" s="2"/>
      <c r="J71" s="11"/>
      <c r="K71" s="1"/>
      <c r="L71" s="1"/>
      <c r="M71" s="1"/>
      <c r="N71" s="1"/>
      <c r="O71" s="1"/>
      <c r="P71" s="1"/>
      <c r="Q71" s="1"/>
      <c r="R71" s="3"/>
    </row>
    <row r="72" spans="2:18">
      <c r="B72" s="1"/>
      <c r="C72" s="1"/>
      <c r="D72" s="9"/>
      <c r="E72" s="1"/>
      <c r="F72" s="1"/>
      <c r="G72" s="1"/>
      <c r="H72" s="2"/>
      <c r="I72" s="2"/>
      <c r="J72" s="11"/>
      <c r="K72" s="1"/>
      <c r="L72" s="1"/>
      <c r="M72" s="1"/>
      <c r="N72" s="1"/>
      <c r="O72" s="1"/>
      <c r="P72" s="1"/>
      <c r="Q72" s="1"/>
      <c r="R72" s="3"/>
    </row>
  </sheetData>
  <mergeCells count="6">
    <mergeCell ref="D66:P66"/>
    <mergeCell ref="B1:K1"/>
    <mergeCell ref="M1:O1"/>
    <mergeCell ref="B62:C62"/>
    <mergeCell ref="K62:L62"/>
    <mergeCell ref="D65:P65"/>
  </mergeCells>
  <conditionalFormatting sqref="I7:I56">
    <cfRule type="cellIs" dxfId="31" priority="2" stopIfTrue="1" operator="greaterThan">
      <formula>0</formula>
    </cfRule>
  </conditionalFormatting>
  <conditionalFormatting sqref="G7:G56">
    <cfRule type="cellIs" dxfId="30" priority="3" stopIfTrue="1" operator="greaterThanOrEqual">
      <formula>1</formula>
    </cfRule>
  </conditionalFormatting>
  <conditionalFormatting sqref="A7:A56">
    <cfRule type="containsText" dxfId="29" priority="1" operator="containsText" text="x">
      <formula>NOT(ISERROR(SEARCH("x",A7)))</formula>
    </cfRule>
  </conditionalFormatting>
  <hyperlinks>
    <hyperlink ref="Q7" r:id="rId1"/>
    <hyperlink ref="Q10" r:id="rId2"/>
    <hyperlink ref="Q28" r:id="rId3"/>
    <hyperlink ref="Q27" r:id="rId4"/>
    <hyperlink ref="Q31" r:id="rId5"/>
    <hyperlink ref="Q32" r:id="rId6"/>
    <hyperlink ref="Q33" r:id="rId7"/>
    <hyperlink ref="Q47:Q51" r:id="rId8" display="CLICK HERE"/>
    <hyperlink ref="Q34" r:id="rId9"/>
    <hyperlink ref="Q35" r:id="rId10"/>
    <hyperlink ref="Q38:Q41" r:id="rId11" display="CLICK HERE"/>
    <hyperlink ref="Q46" r:id="rId12"/>
    <hyperlink ref="Q36" r:id="rId13"/>
    <hyperlink ref="Q37" r:id="rId14"/>
    <hyperlink ref="Q42:Q44" r:id="rId15" display="CLICK HERE"/>
    <hyperlink ref="Q30" r:id="rId16"/>
    <hyperlink ref="Q29" r:id="rId17"/>
    <hyperlink ref="Q16" r:id="rId18"/>
    <hyperlink ref="Q18" r:id="rId19"/>
    <hyperlink ref="Q20" r:id="rId20"/>
    <hyperlink ref="Q21" r:id="rId21"/>
    <hyperlink ref="Q26" r:id="rId22"/>
    <hyperlink ref="Q11" r:id="rId23"/>
    <hyperlink ref="Q23" r:id="rId24"/>
    <hyperlink ref="Q22" r:id="rId25"/>
    <hyperlink ref="Q24" r:id="rId26"/>
    <hyperlink ref="Q43" r:id="rId27"/>
    <hyperlink ref="Q52" r:id="rId28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>
      <selection activeCell="A55" sqref="A55"/>
    </sheetView>
  </sheetViews>
  <sheetFormatPr baseColWidth="10" defaultRowHeight="12" x14ac:dyDescent="0"/>
  <cols>
    <col min="2" max="2" width="16.6640625" bestFit="1" customWidth="1"/>
    <col min="3" max="3" width="32.33203125" bestFit="1" customWidth="1"/>
    <col min="13" max="13" width="10.33203125" customWidth="1"/>
    <col min="14" max="14" width="11.83203125" bestFit="1" customWidth="1"/>
    <col min="15" max="15" width="16.1640625" customWidth="1"/>
    <col min="16" max="16" width="17" bestFit="1" customWidth="1"/>
    <col min="17" max="17" width="12" customWidth="1"/>
  </cols>
  <sheetData>
    <row r="1" spans="1:18" ht="19" thickBot="1">
      <c r="B1" s="100" t="s">
        <v>92</v>
      </c>
      <c r="C1" s="100"/>
      <c r="D1" s="100"/>
      <c r="E1" s="100"/>
      <c r="F1" s="100"/>
      <c r="G1" s="100"/>
      <c r="H1" s="100"/>
      <c r="I1" s="100"/>
      <c r="J1" s="100"/>
      <c r="K1" s="100"/>
      <c r="L1" s="1"/>
      <c r="M1" s="101" t="s">
        <v>15</v>
      </c>
      <c r="N1" s="101"/>
      <c r="O1" s="101"/>
      <c r="P1" s="84">
        <v>41624</v>
      </c>
      <c r="Q1" s="71"/>
      <c r="R1" s="3"/>
    </row>
    <row r="2" spans="1:18" ht="19" thickBot="1">
      <c r="B2" s="87"/>
      <c r="C2" s="87"/>
      <c r="D2" s="87"/>
      <c r="E2" s="87"/>
      <c r="F2" s="87"/>
      <c r="G2" s="87"/>
      <c r="H2" s="87"/>
      <c r="I2" s="87"/>
      <c r="J2" s="87"/>
      <c r="K2" s="87"/>
      <c r="L2" s="1"/>
      <c r="M2" s="1"/>
      <c r="N2" s="1"/>
      <c r="O2" s="88" t="s">
        <v>21</v>
      </c>
      <c r="P2" s="72"/>
      <c r="Q2" s="72"/>
      <c r="R2" s="3"/>
    </row>
    <row r="3" spans="1:18">
      <c r="B3" s="1"/>
      <c r="C3" s="1"/>
      <c r="D3" s="9"/>
      <c r="E3" s="1"/>
      <c r="F3" s="1"/>
      <c r="G3" s="1"/>
      <c r="H3" s="2"/>
      <c r="I3" s="2"/>
      <c r="J3" s="11"/>
      <c r="K3" s="1"/>
      <c r="L3" s="1"/>
      <c r="M3" s="1"/>
      <c r="N3" s="1"/>
      <c r="O3" s="1"/>
      <c r="P3" s="1"/>
      <c r="Q3" s="1"/>
      <c r="R3" s="3"/>
    </row>
    <row r="4" spans="1:18">
      <c r="B4" s="1"/>
      <c r="C4" s="1"/>
      <c r="D4" s="9"/>
      <c r="E4" s="1"/>
      <c r="F4" s="1"/>
      <c r="G4" s="1"/>
      <c r="H4" s="2"/>
      <c r="I4" s="2"/>
      <c r="J4" s="11"/>
      <c r="K4" s="1"/>
      <c r="L4" s="1"/>
      <c r="M4" s="1"/>
      <c r="N4" s="1"/>
      <c r="O4" s="1"/>
      <c r="P4" s="1"/>
      <c r="Q4" s="1"/>
      <c r="R4" s="3"/>
    </row>
    <row r="5" spans="1:18" ht="45">
      <c r="A5" s="37" t="s">
        <v>160</v>
      </c>
      <c r="B5" s="37" t="s">
        <v>0</v>
      </c>
      <c r="C5" s="37" t="s">
        <v>1</v>
      </c>
      <c r="D5" s="38" t="s">
        <v>13</v>
      </c>
      <c r="E5" s="37" t="s">
        <v>11</v>
      </c>
      <c r="F5" s="37" t="s">
        <v>12</v>
      </c>
      <c r="G5" s="27" t="s">
        <v>22</v>
      </c>
      <c r="H5" s="39" t="s">
        <v>5</v>
      </c>
      <c r="I5" s="39" t="s">
        <v>10</v>
      </c>
      <c r="J5" s="40" t="s">
        <v>9</v>
      </c>
      <c r="K5" s="37" t="s">
        <v>7</v>
      </c>
      <c r="L5" s="37" t="s">
        <v>16</v>
      </c>
      <c r="M5" s="37" t="s">
        <v>6</v>
      </c>
      <c r="N5" s="37" t="s">
        <v>31</v>
      </c>
      <c r="O5" s="37" t="s">
        <v>2</v>
      </c>
      <c r="P5" s="37" t="s">
        <v>3</v>
      </c>
      <c r="Q5" s="37" t="s">
        <v>4</v>
      </c>
      <c r="R5" s="8"/>
    </row>
    <row r="6" spans="1:18">
      <c r="A6" s="66"/>
      <c r="B6" s="43" t="s">
        <v>32</v>
      </c>
      <c r="C6" s="43" t="s">
        <v>33</v>
      </c>
      <c r="D6" s="17">
        <v>58</v>
      </c>
      <c r="E6" s="41">
        <v>288</v>
      </c>
      <c r="F6" s="24">
        <v>48</v>
      </c>
      <c r="G6" s="30">
        <f>IF(E6-D6&gt;=F6,ROUNDUP((E6-D6)/144,0)*144,0)</f>
        <v>288</v>
      </c>
      <c r="H6" s="73">
        <v>0.28999999999999998</v>
      </c>
      <c r="I6" s="29">
        <f>IF(G6&gt;0,ROUNDUP(G6/144,0)*H6*144,0)</f>
        <v>83.52</v>
      </c>
      <c r="J6" s="15"/>
      <c r="K6" s="28">
        <f>I6+J6</f>
        <v>83.52</v>
      </c>
      <c r="L6" s="49" t="s">
        <v>34</v>
      </c>
      <c r="M6" s="25" t="s">
        <v>14</v>
      </c>
      <c r="N6" s="48" t="s">
        <v>185</v>
      </c>
      <c r="O6" s="48" t="s">
        <v>125</v>
      </c>
      <c r="P6" s="48" t="s">
        <v>127</v>
      </c>
      <c r="Q6" s="26" t="s">
        <v>8</v>
      </c>
      <c r="R6" s="3"/>
    </row>
    <row r="7" spans="1:18">
      <c r="A7" s="66"/>
      <c r="B7" s="46" t="s">
        <v>147</v>
      </c>
      <c r="C7" s="46" t="s">
        <v>148</v>
      </c>
      <c r="D7" s="17">
        <v>5</v>
      </c>
      <c r="E7" s="41">
        <v>24</v>
      </c>
      <c r="F7" s="24">
        <v>6</v>
      </c>
      <c r="G7" s="30">
        <f>IF(E7-D7&gt;=F7,ROUNDUP((E7-D7)/24,0)*24,0)</f>
        <v>24</v>
      </c>
      <c r="H7" s="73"/>
      <c r="I7" s="29">
        <f>IF(G7&gt;0,ROUNDUP(G7/144,0)*H7*144,0)</f>
        <v>0</v>
      </c>
      <c r="J7" s="15"/>
      <c r="K7" s="28">
        <f>I7+J7</f>
        <v>0</v>
      </c>
      <c r="L7" s="49"/>
      <c r="M7" s="25"/>
      <c r="N7" s="48"/>
      <c r="O7" s="48"/>
      <c r="P7" s="48"/>
      <c r="Q7" s="26"/>
      <c r="R7" s="3"/>
    </row>
    <row r="8" spans="1:18">
      <c r="A8" s="66" t="s">
        <v>161</v>
      </c>
      <c r="B8" s="46" t="s">
        <v>149</v>
      </c>
      <c r="C8" s="46" t="s">
        <v>149</v>
      </c>
      <c r="D8" s="17">
        <v>7</v>
      </c>
      <c r="E8" s="41">
        <v>12</v>
      </c>
      <c r="F8" s="24">
        <v>6</v>
      </c>
      <c r="G8" s="30">
        <f>IF(E8-D8&gt;=F8,ROUNDUP((E8-D8)/12,0)*12,0)</f>
        <v>0</v>
      </c>
      <c r="H8" s="73"/>
      <c r="I8" s="29">
        <f>IF(G8&gt;0,ROUNDUP(G8/144,0)*H8*144,0)</f>
        <v>0</v>
      </c>
      <c r="J8" s="15"/>
      <c r="K8" s="28">
        <f>I8+J8</f>
        <v>0</v>
      </c>
      <c r="L8" s="49"/>
      <c r="M8" s="25"/>
      <c r="N8" s="48"/>
      <c r="O8" s="48"/>
      <c r="P8" s="48"/>
      <c r="Q8" s="26"/>
      <c r="R8" s="3"/>
    </row>
    <row r="9" spans="1:18">
      <c r="A9" s="66" t="s">
        <v>161</v>
      </c>
      <c r="B9" s="43" t="s">
        <v>38</v>
      </c>
      <c r="C9" s="43" t="s">
        <v>41</v>
      </c>
      <c r="D9" s="17">
        <v>8</v>
      </c>
      <c r="E9" s="24">
        <v>3</v>
      </c>
      <c r="F9" s="24">
        <v>0.5</v>
      </c>
      <c r="G9" s="30">
        <f t="shared" ref="G9:G50" si="0">IF(E9-D9&gt;=F9,ROUNDDOWN(E9-D9, 0),0)</f>
        <v>0</v>
      </c>
      <c r="H9" s="73">
        <v>272</v>
      </c>
      <c r="I9" s="29">
        <f t="shared" ref="I9:I54" si="1">IF(G9&gt;0,G9*H9,0)</f>
        <v>0</v>
      </c>
      <c r="J9" s="15"/>
      <c r="K9" s="28">
        <f t="shared" ref="K9:K50" si="2">I9+J9</f>
        <v>0</v>
      </c>
      <c r="L9" s="49" t="s">
        <v>18</v>
      </c>
      <c r="M9" s="25" t="s">
        <v>14</v>
      </c>
      <c r="N9" s="25" t="s">
        <v>39</v>
      </c>
      <c r="O9" s="48" t="s">
        <v>40</v>
      </c>
      <c r="P9" s="25" t="s">
        <v>42</v>
      </c>
      <c r="Q9" s="26" t="s">
        <v>8</v>
      </c>
      <c r="R9" s="3"/>
    </row>
    <row r="10" spans="1:18">
      <c r="A10" s="66" t="s">
        <v>161</v>
      </c>
      <c r="B10" s="46" t="s">
        <v>115</v>
      </c>
      <c r="C10" s="46" t="s">
        <v>114</v>
      </c>
      <c r="D10" s="17">
        <v>30</v>
      </c>
      <c r="E10" s="24">
        <v>1</v>
      </c>
      <c r="F10" s="24">
        <v>0.5</v>
      </c>
      <c r="G10" s="30">
        <f t="shared" si="0"/>
        <v>0</v>
      </c>
      <c r="H10" s="73">
        <v>272</v>
      </c>
      <c r="I10" s="29">
        <f t="shared" si="1"/>
        <v>0</v>
      </c>
      <c r="J10" s="15"/>
      <c r="K10" s="28">
        <f t="shared" si="2"/>
        <v>0</v>
      </c>
      <c r="L10" s="49" t="s">
        <v>18</v>
      </c>
      <c r="M10" s="48" t="s">
        <v>14</v>
      </c>
      <c r="N10" s="48" t="s">
        <v>39</v>
      </c>
      <c r="O10" s="48" t="s">
        <v>40</v>
      </c>
      <c r="P10" s="48" t="s">
        <v>42</v>
      </c>
      <c r="Q10" s="26" t="s">
        <v>8</v>
      </c>
      <c r="R10" s="3"/>
    </row>
    <row r="11" spans="1:18">
      <c r="A11" s="66"/>
      <c r="B11" s="46"/>
      <c r="C11" s="46" t="s">
        <v>150</v>
      </c>
      <c r="D11" s="17">
        <v>1</v>
      </c>
      <c r="E11" s="24">
        <v>2</v>
      </c>
      <c r="F11" s="24">
        <v>0.5</v>
      </c>
      <c r="G11" s="30">
        <f t="shared" si="0"/>
        <v>1</v>
      </c>
      <c r="H11" s="73">
        <v>80</v>
      </c>
      <c r="I11" s="29">
        <f>IF(G11&gt;0,G11*H11,0)</f>
        <v>80</v>
      </c>
      <c r="J11" s="15"/>
      <c r="K11" s="28">
        <f>I11+J11</f>
        <v>80</v>
      </c>
      <c r="L11" s="49"/>
      <c r="M11" s="48"/>
      <c r="N11" s="48"/>
      <c r="O11" s="48"/>
      <c r="P11" s="48"/>
      <c r="Q11" s="26"/>
      <c r="R11" s="3"/>
    </row>
    <row r="12" spans="1:18">
      <c r="A12" s="66" t="s">
        <v>161</v>
      </c>
      <c r="B12" s="46"/>
      <c r="C12" s="46" t="s">
        <v>141</v>
      </c>
      <c r="D12" s="17">
        <v>0.8</v>
      </c>
      <c r="E12" s="24">
        <v>1</v>
      </c>
      <c r="F12" s="24">
        <v>0.5</v>
      </c>
      <c r="G12" s="30">
        <f t="shared" si="0"/>
        <v>0</v>
      </c>
      <c r="H12" s="73">
        <v>35</v>
      </c>
      <c r="I12" s="29">
        <f>IF(G12&gt;0,G12*H12,0)</f>
        <v>0</v>
      </c>
      <c r="J12" s="15"/>
      <c r="K12" s="28">
        <f>I12+J12</f>
        <v>0</v>
      </c>
      <c r="L12" s="49"/>
      <c r="M12" s="48"/>
      <c r="N12" s="48"/>
      <c r="O12" s="48"/>
      <c r="P12" s="48"/>
      <c r="Q12" s="26"/>
      <c r="R12" s="3"/>
    </row>
    <row r="13" spans="1:18">
      <c r="A13" s="66"/>
      <c r="B13" s="46"/>
      <c r="C13" s="46" t="s">
        <v>143</v>
      </c>
      <c r="D13" s="17">
        <v>0</v>
      </c>
      <c r="E13" s="24">
        <v>1</v>
      </c>
      <c r="F13" s="24">
        <v>0.5</v>
      </c>
      <c r="G13" s="30">
        <f t="shared" si="0"/>
        <v>1</v>
      </c>
      <c r="H13" s="73"/>
      <c r="I13" s="29">
        <f>IF(G13&gt;0,G13*H13,0)</f>
        <v>0</v>
      </c>
      <c r="J13" s="15"/>
      <c r="K13" s="28">
        <f>I13+J13</f>
        <v>0</v>
      </c>
      <c r="L13" s="49"/>
      <c r="M13" s="48"/>
      <c r="N13" s="48"/>
      <c r="O13" s="48"/>
      <c r="P13" s="48"/>
      <c r="Q13" s="26"/>
      <c r="R13" s="3"/>
    </row>
    <row r="14" spans="1:18">
      <c r="A14" s="66" t="s">
        <v>161</v>
      </c>
      <c r="B14" s="46"/>
      <c r="C14" s="46" t="s">
        <v>144</v>
      </c>
      <c r="D14" s="17">
        <v>2</v>
      </c>
      <c r="E14" s="24">
        <v>2</v>
      </c>
      <c r="F14" s="24">
        <v>0.5</v>
      </c>
      <c r="G14" s="30">
        <f t="shared" si="0"/>
        <v>0</v>
      </c>
      <c r="H14" s="73"/>
      <c r="I14" s="29">
        <f>IF(G14&gt;0,G14*H14,0)</f>
        <v>0</v>
      </c>
      <c r="J14" s="15"/>
      <c r="K14" s="28">
        <f>I14+J14</f>
        <v>0</v>
      </c>
      <c r="L14" s="49"/>
      <c r="M14" s="48"/>
      <c r="N14" s="48"/>
      <c r="O14" s="48"/>
      <c r="P14" s="48"/>
      <c r="Q14" s="26"/>
      <c r="R14" s="3"/>
    </row>
    <row r="15" spans="1:18">
      <c r="A15" s="66" t="s">
        <v>161</v>
      </c>
      <c r="B15" s="43" t="s">
        <v>104</v>
      </c>
      <c r="C15" s="43" t="s">
        <v>105</v>
      </c>
      <c r="D15" s="17">
        <v>0.4</v>
      </c>
      <c r="E15" s="24">
        <v>1</v>
      </c>
      <c r="F15" s="24">
        <v>0.6</v>
      </c>
      <c r="G15" s="30">
        <f t="shared" si="0"/>
        <v>0</v>
      </c>
      <c r="H15" s="73">
        <f>SUM(0.29*144)</f>
        <v>41.76</v>
      </c>
      <c r="I15" s="29">
        <f t="shared" si="1"/>
        <v>0</v>
      </c>
      <c r="J15" s="15"/>
      <c r="K15" s="28">
        <f t="shared" si="2"/>
        <v>0</v>
      </c>
      <c r="L15" s="49" t="s">
        <v>17</v>
      </c>
      <c r="M15" s="25" t="s">
        <v>14</v>
      </c>
      <c r="N15" s="25" t="s">
        <v>106</v>
      </c>
      <c r="O15" s="25" t="s">
        <v>107</v>
      </c>
      <c r="P15" s="25" t="s">
        <v>108</v>
      </c>
      <c r="Q15" s="26" t="s">
        <v>8</v>
      </c>
      <c r="R15" s="3"/>
    </row>
    <row r="16" spans="1:18">
      <c r="A16" s="66" t="s">
        <v>161</v>
      </c>
      <c r="B16" s="46" t="s">
        <v>142</v>
      </c>
      <c r="C16" s="46" t="s">
        <v>137</v>
      </c>
      <c r="D16" s="17">
        <v>6</v>
      </c>
      <c r="E16" s="24">
        <v>2</v>
      </c>
      <c r="F16" s="24">
        <v>1</v>
      </c>
      <c r="G16" s="30">
        <f>IF(E16-D16&gt;=F16,ROUNDDOWN(E16-D16, 0),0)</f>
        <v>0</v>
      </c>
      <c r="H16" s="73">
        <v>80</v>
      </c>
      <c r="I16" s="29">
        <f>IF(G16&gt;0,G16*H16,0)</f>
        <v>0</v>
      </c>
      <c r="J16" s="15"/>
      <c r="K16" s="28">
        <f>I16+J16</f>
        <v>0</v>
      </c>
      <c r="L16" s="49" t="s">
        <v>17</v>
      </c>
      <c r="M16" s="48" t="s">
        <v>14</v>
      </c>
      <c r="N16" s="25"/>
      <c r="O16" s="48" t="s">
        <v>138</v>
      </c>
      <c r="P16" s="25"/>
      <c r="Q16" s="26"/>
      <c r="R16" s="3"/>
    </row>
    <row r="17" spans="1:18">
      <c r="A17" s="66" t="s">
        <v>161</v>
      </c>
      <c r="B17" s="47" t="s">
        <v>153</v>
      </c>
      <c r="C17" s="46" t="s">
        <v>145</v>
      </c>
      <c r="D17" s="17">
        <v>30</v>
      </c>
      <c r="E17" s="24">
        <v>30</v>
      </c>
      <c r="F17" s="24">
        <v>6</v>
      </c>
      <c r="G17" s="30">
        <f t="shared" si="0"/>
        <v>0</v>
      </c>
      <c r="H17" s="73">
        <v>6</v>
      </c>
      <c r="I17" s="29">
        <f t="shared" si="1"/>
        <v>0</v>
      </c>
      <c r="J17" s="15"/>
      <c r="K17" s="28">
        <f t="shared" si="2"/>
        <v>0</v>
      </c>
      <c r="L17" s="49" t="s">
        <v>34</v>
      </c>
      <c r="M17" s="25" t="s">
        <v>14</v>
      </c>
      <c r="N17" s="25" t="s">
        <v>35</v>
      </c>
      <c r="O17" s="25" t="s">
        <v>36</v>
      </c>
      <c r="P17" s="25" t="s">
        <v>37</v>
      </c>
      <c r="Q17" s="26" t="s">
        <v>8</v>
      </c>
      <c r="R17" s="3"/>
    </row>
    <row r="18" spans="1:18">
      <c r="A18" s="66" t="s">
        <v>161</v>
      </c>
      <c r="B18" s="47" t="s">
        <v>154</v>
      </c>
      <c r="C18" s="46" t="s">
        <v>146</v>
      </c>
      <c r="D18" s="17">
        <v>31</v>
      </c>
      <c r="E18" s="24">
        <v>30</v>
      </c>
      <c r="F18" s="24">
        <v>6</v>
      </c>
      <c r="G18" s="30">
        <f t="shared" si="0"/>
        <v>0</v>
      </c>
      <c r="H18" s="73">
        <v>6</v>
      </c>
      <c r="I18" s="29">
        <f t="shared" si="1"/>
        <v>0</v>
      </c>
      <c r="J18" s="15"/>
      <c r="K18" s="28">
        <f t="shared" si="2"/>
        <v>0</v>
      </c>
      <c r="L18" s="49"/>
      <c r="M18" s="25"/>
      <c r="N18" s="25"/>
      <c r="O18" s="25"/>
      <c r="P18" s="25"/>
      <c r="Q18" s="26"/>
      <c r="R18" s="3"/>
    </row>
    <row r="19" spans="1:18">
      <c r="A19" s="66" t="s">
        <v>161</v>
      </c>
      <c r="B19" s="22">
        <v>54255</v>
      </c>
      <c r="C19" s="43" t="s">
        <v>109</v>
      </c>
      <c r="D19" s="17">
        <v>7</v>
      </c>
      <c r="E19" s="24">
        <v>4</v>
      </c>
      <c r="F19" s="24">
        <v>2</v>
      </c>
      <c r="G19" s="30">
        <f t="shared" si="0"/>
        <v>0</v>
      </c>
      <c r="H19" s="73">
        <v>2.61</v>
      </c>
      <c r="I19" s="29">
        <f t="shared" si="1"/>
        <v>0</v>
      </c>
      <c r="J19" s="15"/>
      <c r="K19" s="28">
        <f t="shared" si="2"/>
        <v>0</v>
      </c>
      <c r="L19" s="49" t="s">
        <v>34</v>
      </c>
      <c r="M19" s="25" t="s">
        <v>14</v>
      </c>
      <c r="N19" s="25" t="s">
        <v>35</v>
      </c>
      <c r="O19" s="25" t="s">
        <v>36</v>
      </c>
      <c r="P19" s="25" t="s">
        <v>37</v>
      </c>
      <c r="Q19" s="26" t="s">
        <v>8</v>
      </c>
      <c r="R19" s="3"/>
    </row>
    <row r="20" spans="1:18">
      <c r="A20" s="66" t="s">
        <v>161</v>
      </c>
      <c r="B20" s="22">
        <v>54078</v>
      </c>
      <c r="C20" s="43" t="s">
        <v>110</v>
      </c>
      <c r="D20" s="17">
        <v>3</v>
      </c>
      <c r="E20" s="24">
        <v>2</v>
      </c>
      <c r="F20" s="24">
        <v>1</v>
      </c>
      <c r="G20" s="30">
        <f t="shared" si="0"/>
        <v>0</v>
      </c>
      <c r="H20" s="73">
        <v>86.71</v>
      </c>
      <c r="I20" s="29">
        <f t="shared" si="1"/>
        <v>0</v>
      </c>
      <c r="J20" s="15"/>
      <c r="K20" s="28">
        <f t="shared" si="2"/>
        <v>0</v>
      </c>
      <c r="L20" s="49" t="s">
        <v>34</v>
      </c>
      <c r="M20" s="25" t="s">
        <v>14</v>
      </c>
      <c r="N20" s="25" t="s">
        <v>35</v>
      </c>
      <c r="O20" s="25" t="s">
        <v>36</v>
      </c>
      <c r="P20" s="48" t="s">
        <v>37</v>
      </c>
      <c r="Q20" s="26" t="s">
        <v>8</v>
      </c>
      <c r="R20" s="3"/>
    </row>
    <row r="21" spans="1:18">
      <c r="A21" s="66" t="s">
        <v>161</v>
      </c>
      <c r="B21" s="47" t="s">
        <v>117</v>
      </c>
      <c r="C21" s="46" t="s">
        <v>118</v>
      </c>
      <c r="D21" s="17">
        <v>29</v>
      </c>
      <c r="E21" s="24">
        <v>36</v>
      </c>
      <c r="F21" s="24">
        <v>12</v>
      </c>
      <c r="G21" s="30">
        <f t="shared" si="0"/>
        <v>0</v>
      </c>
      <c r="H21" s="73">
        <v>13.8</v>
      </c>
      <c r="I21" s="29">
        <f t="shared" si="1"/>
        <v>0</v>
      </c>
      <c r="J21" s="15"/>
      <c r="K21" s="28">
        <f t="shared" si="2"/>
        <v>0</v>
      </c>
      <c r="L21" s="49" t="s">
        <v>34</v>
      </c>
      <c r="M21" s="48" t="s">
        <v>14</v>
      </c>
      <c r="N21" s="48" t="s">
        <v>35</v>
      </c>
      <c r="O21" s="48" t="s">
        <v>36</v>
      </c>
      <c r="P21" s="48" t="s">
        <v>37</v>
      </c>
      <c r="Q21" s="26" t="s">
        <v>8</v>
      </c>
      <c r="R21" s="3"/>
    </row>
    <row r="22" spans="1:18">
      <c r="A22" s="66" t="s">
        <v>161</v>
      </c>
      <c r="B22" s="47" t="s">
        <v>119</v>
      </c>
      <c r="C22" s="46" t="s">
        <v>116</v>
      </c>
      <c r="D22" s="17">
        <v>42</v>
      </c>
      <c r="E22" s="24">
        <v>36</v>
      </c>
      <c r="F22" s="24">
        <v>12</v>
      </c>
      <c r="G22" s="30">
        <f t="shared" si="0"/>
        <v>0</v>
      </c>
      <c r="H22" s="73">
        <v>13.8</v>
      </c>
      <c r="I22" s="29">
        <f t="shared" si="1"/>
        <v>0</v>
      </c>
      <c r="J22" s="15"/>
      <c r="K22" s="28">
        <f t="shared" si="2"/>
        <v>0</v>
      </c>
      <c r="L22" s="49" t="s">
        <v>34</v>
      </c>
      <c r="M22" s="48" t="s">
        <v>14</v>
      </c>
      <c r="N22" s="48" t="s">
        <v>35</v>
      </c>
      <c r="O22" s="48" t="s">
        <v>36</v>
      </c>
      <c r="P22" s="48" t="s">
        <v>37</v>
      </c>
      <c r="Q22" s="26" t="s">
        <v>8</v>
      </c>
      <c r="R22" s="3"/>
    </row>
    <row r="23" spans="1:18">
      <c r="A23" s="66" t="s">
        <v>161</v>
      </c>
      <c r="B23" s="47" t="s">
        <v>120</v>
      </c>
      <c r="C23" s="46" t="s">
        <v>121</v>
      </c>
      <c r="D23" s="17">
        <v>14</v>
      </c>
      <c r="E23" s="24">
        <v>8</v>
      </c>
      <c r="F23" s="24">
        <v>4</v>
      </c>
      <c r="G23" s="30">
        <f t="shared" si="0"/>
        <v>0</v>
      </c>
      <c r="H23" s="73">
        <v>13.8</v>
      </c>
      <c r="I23" s="29">
        <f t="shared" si="1"/>
        <v>0</v>
      </c>
      <c r="J23" s="15"/>
      <c r="K23" s="28">
        <f t="shared" si="2"/>
        <v>0</v>
      </c>
      <c r="L23" s="49" t="s">
        <v>34</v>
      </c>
      <c r="M23" s="48" t="s">
        <v>14</v>
      </c>
      <c r="N23" s="48" t="s">
        <v>35</v>
      </c>
      <c r="O23" s="48" t="s">
        <v>36</v>
      </c>
      <c r="P23" s="48" t="s">
        <v>37</v>
      </c>
      <c r="Q23" s="26" t="s">
        <v>8</v>
      </c>
      <c r="R23" s="3"/>
    </row>
    <row r="24" spans="1:18">
      <c r="A24" s="66" t="s">
        <v>161</v>
      </c>
      <c r="B24" s="47" t="s">
        <v>132</v>
      </c>
      <c r="C24" s="46" t="s">
        <v>131</v>
      </c>
      <c r="D24" s="59">
        <v>6</v>
      </c>
      <c r="E24" s="24">
        <v>6</v>
      </c>
      <c r="F24" s="24">
        <v>2</v>
      </c>
      <c r="G24" s="30">
        <f t="shared" si="0"/>
        <v>0</v>
      </c>
      <c r="H24" s="73">
        <v>150</v>
      </c>
      <c r="I24" s="29">
        <f t="shared" si="1"/>
        <v>0</v>
      </c>
      <c r="J24" s="15"/>
      <c r="K24" s="28">
        <f t="shared" si="2"/>
        <v>0</v>
      </c>
      <c r="L24" s="49"/>
      <c r="M24" s="48"/>
      <c r="N24" s="48"/>
      <c r="O24" s="48"/>
      <c r="P24" s="48"/>
      <c r="Q24" s="26"/>
      <c r="R24" s="3"/>
    </row>
    <row r="25" spans="1:18">
      <c r="A25" s="66" t="s">
        <v>161</v>
      </c>
      <c r="B25" s="22">
        <v>125328</v>
      </c>
      <c r="C25" s="43" t="s">
        <v>43</v>
      </c>
      <c r="D25" s="17">
        <v>4</v>
      </c>
      <c r="E25" s="25">
        <v>4</v>
      </c>
      <c r="F25" s="25">
        <v>1</v>
      </c>
      <c r="G25" s="30">
        <f t="shared" si="0"/>
        <v>0</v>
      </c>
      <c r="H25" s="74">
        <v>8.2899999999999991</v>
      </c>
      <c r="I25" s="29">
        <f t="shared" si="1"/>
        <v>0</v>
      </c>
      <c r="J25" s="15"/>
      <c r="K25" s="28">
        <f t="shared" si="2"/>
        <v>0</v>
      </c>
      <c r="L25" s="56" t="s">
        <v>44</v>
      </c>
      <c r="M25" s="25" t="s">
        <v>14</v>
      </c>
      <c r="N25" s="25" t="s">
        <v>98</v>
      </c>
      <c r="O25" s="25" t="s">
        <v>46</v>
      </c>
      <c r="P25" s="25" t="s">
        <v>97</v>
      </c>
      <c r="Q25" s="26" t="s">
        <v>8</v>
      </c>
      <c r="R25" s="3"/>
    </row>
    <row r="26" spans="1:18">
      <c r="A26" s="66" t="s">
        <v>161</v>
      </c>
      <c r="B26" s="22">
        <v>503205</v>
      </c>
      <c r="C26" s="43" t="s">
        <v>45</v>
      </c>
      <c r="D26" s="17">
        <v>4</v>
      </c>
      <c r="E26" s="24">
        <v>4</v>
      </c>
      <c r="F26" s="24">
        <v>1</v>
      </c>
      <c r="G26" s="30">
        <f t="shared" si="0"/>
        <v>0</v>
      </c>
      <c r="H26" s="73">
        <v>13.99</v>
      </c>
      <c r="I26" s="29">
        <f t="shared" si="1"/>
        <v>0</v>
      </c>
      <c r="J26" s="15"/>
      <c r="K26" s="28">
        <f t="shared" si="2"/>
        <v>0</v>
      </c>
      <c r="L26" s="49" t="s">
        <v>44</v>
      </c>
      <c r="M26" s="25" t="s">
        <v>14</v>
      </c>
      <c r="N26" s="25" t="s">
        <v>98</v>
      </c>
      <c r="O26" s="25" t="s">
        <v>46</v>
      </c>
      <c r="P26" s="25" t="s">
        <v>97</v>
      </c>
      <c r="Q26" s="26" t="s">
        <v>8</v>
      </c>
      <c r="R26" s="3"/>
    </row>
    <row r="27" spans="1:18">
      <c r="A27" s="66" t="s">
        <v>161</v>
      </c>
      <c r="B27" s="22" t="s">
        <v>89</v>
      </c>
      <c r="C27" s="46" t="s">
        <v>156</v>
      </c>
      <c r="D27" s="17">
        <v>64</v>
      </c>
      <c r="E27" s="25">
        <v>60</v>
      </c>
      <c r="F27" s="25">
        <v>12</v>
      </c>
      <c r="G27" s="30">
        <f>IF(E27-D27&gt;=F27,ROUNDUP((E27-D27)/12,0)*12,0)</f>
        <v>0</v>
      </c>
      <c r="H27" s="74">
        <v>77.989999999999995</v>
      </c>
      <c r="I27" s="29">
        <f>IF(G27&gt;0,ROUNDUP(G27/12,0)*H27,0)</f>
        <v>0</v>
      </c>
      <c r="J27" s="15"/>
      <c r="K27" s="28">
        <f t="shared" si="2"/>
        <v>0</v>
      </c>
      <c r="L27" s="56" t="s">
        <v>100</v>
      </c>
      <c r="M27" s="25" t="s">
        <v>91</v>
      </c>
      <c r="N27" s="25" t="s">
        <v>98</v>
      </c>
      <c r="O27" s="75" t="s">
        <v>96</v>
      </c>
      <c r="P27" s="25" t="s">
        <v>90</v>
      </c>
      <c r="Q27" s="26" t="s">
        <v>8</v>
      </c>
      <c r="R27" s="3"/>
    </row>
    <row r="28" spans="1:18">
      <c r="A28" s="66"/>
      <c r="B28" s="22" t="s">
        <v>103</v>
      </c>
      <c r="C28" s="43" t="s">
        <v>84</v>
      </c>
      <c r="D28" s="17">
        <v>1</v>
      </c>
      <c r="E28" s="25">
        <v>2</v>
      </c>
      <c r="F28" s="25">
        <v>1</v>
      </c>
      <c r="G28" s="30">
        <f t="shared" si="0"/>
        <v>1</v>
      </c>
      <c r="H28" s="74">
        <v>49.99</v>
      </c>
      <c r="I28" s="29">
        <f t="shared" si="1"/>
        <v>49.99</v>
      </c>
      <c r="J28" s="15"/>
      <c r="K28" s="28">
        <f t="shared" si="2"/>
        <v>49.99</v>
      </c>
      <c r="L28" s="56" t="s">
        <v>101</v>
      </c>
      <c r="M28" s="25" t="s">
        <v>91</v>
      </c>
      <c r="N28" s="48" t="s">
        <v>129</v>
      </c>
      <c r="O28" s="48" t="s">
        <v>128</v>
      </c>
      <c r="P28" s="48" t="s">
        <v>130</v>
      </c>
      <c r="Q28" s="26" t="s">
        <v>8</v>
      </c>
      <c r="R28" s="3"/>
    </row>
    <row r="29" spans="1:18">
      <c r="A29" s="66" t="s">
        <v>161</v>
      </c>
      <c r="B29" s="22" t="s">
        <v>85</v>
      </c>
      <c r="C29" s="43" t="s">
        <v>86</v>
      </c>
      <c r="D29" s="17">
        <v>0.5</v>
      </c>
      <c r="E29" s="25">
        <v>1</v>
      </c>
      <c r="F29" s="25">
        <v>0.5</v>
      </c>
      <c r="G29" s="30">
        <f t="shared" si="0"/>
        <v>0</v>
      </c>
      <c r="H29" s="74">
        <v>35</v>
      </c>
      <c r="I29" s="29">
        <f t="shared" si="1"/>
        <v>0</v>
      </c>
      <c r="J29" s="15"/>
      <c r="K29" s="28">
        <f t="shared" si="2"/>
        <v>0</v>
      </c>
      <c r="L29" s="56" t="s">
        <v>18</v>
      </c>
      <c r="M29" s="25" t="s">
        <v>14</v>
      </c>
      <c r="N29" s="25" t="s">
        <v>39</v>
      </c>
      <c r="O29" s="25" t="s">
        <v>40</v>
      </c>
      <c r="P29" s="25" t="s">
        <v>42</v>
      </c>
      <c r="Q29" s="26" t="s">
        <v>8</v>
      </c>
      <c r="R29" s="3"/>
    </row>
    <row r="30" spans="1:18">
      <c r="A30" s="66" t="s">
        <v>161</v>
      </c>
      <c r="B30" s="22" t="s">
        <v>47</v>
      </c>
      <c r="C30" s="43" t="s">
        <v>48</v>
      </c>
      <c r="D30" s="17">
        <v>44</v>
      </c>
      <c r="E30" s="25">
        <v>20</v>
      </c>
      <c r="F30" s="25">
        <v>6</v>
      </c>
      <c r="G30" s="30">
        <f t="shared" si="0"/>
        <v>0</v>
      </c>
      <c r="H30" s="74">
        <v>1.32</v>
      </c>
      <c r="I30" s="29">
        <f t="shared" si="1"/>
        <v>0</v>
      </c>
      <c r="J30" s="15"/>
      <c r="K30" s="28">
        <f t="shared" si="2"/>
        <v>0</v>
      </c>
      <c r="L30" s="56" t="s">
        <v>102</v>
      </c>
      <c r="M30" s="25" t="s">
        <v>14</v>
      </c>
      <c r="N30" s="25" t="s">
        <v>98</v>
      </c>
      <c r="O30" s="25" t="s">
        <v>49</v>
      </c>
      <c r="P30" s="25" t="s">
        <v>98</v>
      </c>
      <c r="Q30" s="26" t="s">
        <v>8</v>
      </c>
      <c r="R30" s="3"/>
    </row>
    <row r="31" spans="1:18">
      <c r="A31" s="66" t="s">
        <v>161</v>
      </c>
      <c r="B31" s="22" t="s">
        <v>50</v>
      </c>
      <c r="C31" s="43" t="s">
        <v>51</v>
      </c>
      <c r="D31" s="17">
        <v>22</v>
      </c>
      <c r="E31" s="25">
        <v>20</v>
      </c>
      <c r="F31" s="25">
        <v>6</v>
      </c>
      <c r="G31" s="30">
        <f t="shared" si="0"/>
        <v>0</v>
      </c>
      <c r="H31" s="74">
        <v>1.28</v>
      </c>
      <c r="I31" s="29">
        <f t="shared" si="1"/>
        <v>0</v>
      </c>
      <c r="J31" s="15"/>
      <c r="K31" s="28">
        <f t="shared" si="2"/>
        <v>0</v>
      </c>
      <c r="L31" s="56" t="s">
        <v>102</v>
      </c>
      <c r="M31" s="25" t="s">
        <v>14</v>
      </c>
      <c r="N31" s="25" t="s">
        <v>98</v>
      </c>
      <c r="O31" s="25" t="s">
        <v>49</v>
      </c>
      <c r="P31" s="25" t="s">
        <v>98</v>
      </c>
      <c r="Q31" s="26" t="s">
        <v>8</v>
      </c>
      <c r="R31" s="3"/>
    </row>
    <row r="32" spans="1:18">
      <c r="A32" s="66" t="s">
        <v>161</v>
      </c>
      <c r="B32" s="22" t="s">
        <v>52</v>
      </c>
      <c r="C32" s="43" t="s">
        <v>53</v>
      </c>
      <c r="D32" s="17">
        <v>11</v>
      </c>
      <c r="E32" s="25">
        <v>4</v>
      </c>
      <c r="F32" s="25">
        <v>2</v>
      </c>
      <c r="G32" s="30">
        <f t="shared" si="0"/>
        <v>0</v>
      </c>
      <c r="H32" s="74">
        <v>0.79</v>
      </c>
      <c r="I32" s="29">
        <f t="shared" si="1"/>
        <v>0</v>
      </c>
      <c r="J32" s="15"/>
      <c r="K32" s="28">
        <f t="shared" si="2"/>
        <v>0</v>
      </c>
      <c r="L32" s="56" t="s">
        <v>102</v>
      </c>
      <c r="M32" s="25" t="s">
        <v>14</v>
      </c>
      <c r="N32" s="25" t="s">
        <v>98</v>
      </c>
      <c r="O32" s="25" t="s">
        <v>54</v>
      </c>
      <c r="P32" s="25" t="s">
        <v>99</v>
      </c>
      <c r="Q32" s="26" t="s">
        <v>8</v>
      </c>
      <c r="R32" s="3"/>
    </row>
    <row r="33" spans="1:18">
      <c r="A33" s="66" t="s">
        <v>161</v>
      </c>
      <c r="B33" s="22" t="s">
        <v>55</v>
      </c>
      <c r="C33" s="43" t="s">
        <v>56</v>
      </c>
      <c r="D33" s="17">
        <v>11</v>
      </c>
      <c r="E33" s="25">
        <v>4</v>
      </c>
      <c r="F33" s="25">
        <v>2</v>
      </c>
      <c r="G33" s="30">
        <f t="shared" si="0"/>
        <v>0</v>
      </c>
      <c r="H33" s="74">
        <v>3.99</v>
      </c>
      <c r="I33" s="29">
        <f t="shared" si="1"/>
        <v>0</v>
      </c>
      <c r="J33" s="15"/>
      <c r="K33" s="28">
        <f t="shared" si="2"/>
        <v>0</v>
      </c>
      <c r="L33" s="56" t="s">
        <v>102</v>
      </c>
      <c r="M33" s="25" t="s">
        <v>14</v>
      </c>
      <c r="N33" s="25" t="s">
        <v>98</v>
      </c>
      <c r="O33" s="25" t="s">
        <v>54</v>
      </c>
      <c r="P33" s="25" t="s">
        <v>99</v>
      </c>
      <c r="Q33" s="26" t="s">
        <v>8</v>
      </c>
      <c r="R33" s="3"/>
    </row>
    <row r="34" spans="1:18">
      <c r="A34" s="66" t="s">
        <v>161</v>
      </c>
      <c r="B34" s="22" t="s">
        <v>57</v>
      </c>
      <c r="C34" s="43" t="s">
        <v>58</v>
      </c>
      <c r="D34" s="17">
        <v>7</v>
      </c>
      <c r="E34" s="25">
        <v>4</v>
      </c>
      <c r="F34" s="25">
        <v>2</v>
      </c>
      <c r="G34" s="30">
        <f t="shared" si="0"/>
        <v>0</v>
      </c>
      <c r="H34" s="74">
        <v>5.3</v>
      </c>
      <c r="I34" s="29">
        <f t="shared" si="1"/>
        <v>0</v>
      </c>
      <c r="J34" s="15"/>
      <c r="K34" s="28">
        <f t="shared" si="2"/>
        <v>0</v>
      </c>
      <c r="L34" s="56" t="s">
        <v>34</v>
      </c>
      <c r="M34" s="25" t="s">
        <v>14</v>
      </c>
      <c r="N34" s="25" t="s">
        <v>95</v>
      </c>
      <c r="O34" s="25" t="s">
        <v>59</v>
      </c>
      <c r="P34" s="25" t="s">
        <v>87</v>
      </c>
      <c r="Q34" s="26" t="s">
        <v>8</v>
      </c>
      <c r="R34" s="3"/>
    </row>
    <row r="35" spans="1:18">
      <c r="A35" s="66" t="s">
        <v>161</v>
      </c>
      <c r="B35" s="22" t="s">
        <v>93</v>
      </c>
      <c r="C35" s="43" t="s">
        <v>60</v>
      </c>
      <c r="D35" s="17">
        <v>4</v>
      </c>
      <c r="E35" s="25">
        <v>4</v>
      </c>
      <c r="F35" s="25">
        <v>2</v>
      </c>
      <c r="G35" s="30">
        <f t="shared" si="0"/>
        <v>0</v>
      </c>
      <c r="H35" s="74">
        <v>5.0999999999999996</v>
      </c>
      <c r="I35" s="29">
        <f t="shared" si="1"/>
        <v>0</v>
      </c>
      <c r="J35" s="15"/>
      <c r="K35" s="28">
        <f t="shared" si="2"/>
        <v>0</v>
      </c>
      <c r="L35" s="56" t="s">
        <v>34</v>
      </c>
      <c r="M35" s="25" t="s">
        <v>14</v>
      </c>
      <c r="N35" s="25" t="s">
        <v>95</v>
      </c>
      <c r="O35" s="25" t="s">
        <v>59</v>
      </c>
      <c r="P35" s="25" t="s">
        <v>87</v>
      </c>
      <c r="Q35" s="26" t="s">
        <v>8</v>
      </c>
      <c r="R35" s="3"/>
    </row>
    <row r="36" spans="1:18">
      <c r="A36" s="66" t="s">
        <v>161</v>
      </c>
      <c r="B36" s="22" t="s">
        <v>61</v>
      </c>
      <c r="C36" s="43" t="s">
        <v>62</v>
      </c>
      <c r="D36" s="17">
        <v>9</v>
      </c>
      <c r="E36" s="25">
        <v>4</v>
      </c>
      <c r="F36" s="25">
        <v>2</v>
      </c>
      <c r="G36" s="30">
        <f t="shared" si="0"/>
        <v>0</v>
      </c>
      <c r="H36" s="74">
        <v>0.79</v>
      </c>
      <c r="I36" s="29">
        <f t="shared" si="1"/>
        <v>0</v>
      </c>
      <c r="J36" s="15"/>
      <c r="K36" s="28">
        <f t="shared" si="2"/>
        <v>0</v>
      </c>
      <c r="L36" s="56" t="s">
        <v>102</v>
      </c>
      <c r="M36" s="25" t="s">
        <v>14</v>
      </c>
      <c r="N36" s="25" t="s">
        <v>98</v>
      </c>
      <c r="O36" s="25" t="s">
        <v>54</v>
      </c>
      <c r="P36" s="25" t="s">
        <v>99</v>
      </c>
      <c r="Q36" s="26" t="s">
        <v>8</v>
      </c>
      <c r="R36" s="3"/>
    </row>
    <row r="37" spans="1:18">
      <c r="A37" s="66" t="s">
        <v>161</v>
      </c>
      <c r="B37" s="22" t="s">
        <v>63</v>
      </c>
      <c r="C37" s="43" t="s">
        <v>64</v>
      </c>
      <c r="D37" s="17">
        <v>3</v>
      </c>
      <c r="E37" s="25">
        <v>4</v>
      </c>
      <c r="F37" s="25">
        <v>2</v>
      </c>
      <c r="G37" s="30">
        <f t="shared" si="0"/>
        <v>0</v>
      </c>
      <c r="H37" s="74">
        <v>0.79</v>
      </c>
      <c r="I37" s="29">
        <f t="shared" si="1"/>
        <v>0</v>
      </c>
      <c r="J37" s="15"/>
      <c r="K37" s="28">
        <f t="shared" si="2"/>
        <v>0</v>
      </c>
      <c r="L37" s="56" t="s">
        <v>102</v>
      </c>
      <c r="M37" s="25" t="s">
        <v>14</v>
      </c>
      <c r="N37" s="25" t="s">
        <v>98</v>
      </c>
      <c r="O37" s="25" t="s">
        <v>54</v>
      </c>
      <c r="P37" s="25" t="s">
        <v>99</v>
      </c>
      <c r="Q37" s="26" t="s">
        <v>8</v>
      </c>
      <c r="R37" s="3"/>
    </row>
    <row r="38" spans="1:18">
      <c r="A38" s="66" t="s">
        <v>161</v>
      </c>
      <c r="B38" s="22" t="s">
        <v>65</v>
      </c>
      <c r="C38" s="43" t="s">
        <v>66</v>
      </c>
      <c r="D38" s="17">
        <v>39</v>
      </c>
      <c r="E38" s="25">
        <v>20</v>
      </c>
      <c r="F38" s="25">
        <v>6</v>
      </c>
      <c r="G38" s="30">
        <f t="shared" si="0"/>
        <v>0</v>
      </c>
      <c r="H38" s="74">
        <v>0.79</v>
      </c>
      <c r="I38" s="29">
        <f t="shared" si="1"/>
        <v>0</v>
      </c>
      <c r="J38" s="15"/>
      <c r="K38" s="28">
        <f t="shared" si="2"/>
        <v>0</v>
      </c>
      <c r="L38" s="56" t="s">
        <v>102</v>
      </c>
      <c r="M38" s="25" t="s">
        <v>14</v>
      </c>
      <c r="N38" s="25" t="s">
        <v>98</v>
      </c>
      <c r="O38" s="25" t="s">
        <v>54</v>
      </c>
      <c r="P38" s="25" t="s">
        <v>99</v>
      </c>
      <c r="Q38" s="26" t="s">
        <v>8</v>
      </c>
      <c r="R38" s="3"/>
    </row>
    <row r="39" spans="1:18">
      <c r="A39" s="66" t="s">
        <v>161</v>
      </c>
      <c r="B39" s="22" t="s">
        <v>67</v>
      </c>
      <c r="C39" s="43" t="s">
        <v>68</v>
      </c>
      <c r="D39" s="17">
        <v>24</v>
      </c>
      <c r="E39" s="25">
        <v>4</v>
      </c>
      <c r="F39" s="25">
        <v>2</v>
      </c>
      <c r="G39" s="30">
        <f t="shared" si="0"/>
        <v>0</v>
      </c>
      <c r="H39" s="74">
        <v>1.19</v>
      </c>
      <c r="I39" s="29">
        <f t="shared" si="1"/>
        <v>0</v>
      </c>
      <c r="J39" s="15"/>
      <c r="K39" s="28">
        <f t="shared" si="2"/>
        <v>0</v>
      </c>
      <c r="L39" s="56" t="s">
        <v>102</v>
      </c>
      <c r="M39" s="25" t="s">
        <v>14</v>
      </c>
      <c r="N39" s="25" t="s">
        <v>98</v>
      </c>
      <c r="O39" s="25" t="s">
        <v>54</v>
      </c>
      <c r="P39" s="25" t="s">
        <v>99</v>
      </c>
      <c r="Q39" s="26" t="s">
        <v>8</v>
      </c>
      <c r="R39" s="3"/>
    </row>
    <row r="40" spans="1:18">
      <c r="A40" s="66" t="s">
        <v>161</v>
      </c>
      <c r="B40" s="22" t="s">
        <v>69</v>
      </c>
      <c r="C40" s="43" t="s">
        <v>70</v>
      </c>
      <c r="D40" s="17">
        <v>7</v>
      </c>
      <c r="E40" s="25">
        <v>4</v>
      </c>
      <c r="F40" s="25">
        <v>2</v>
      </c>
      <c r="G40" s="30">
        <f t="shared" si="0"/>
        <v>0</v>
      </c>
      <c r="H40" s="74">
        <v>4.49</v>
      </c>
      <c r="I40" s="29">
        <f t="shared" si="1"/>
        <v>0</v>
      </c>
      <c r="J40" s="15"/>
      <c r="K40" s="28">
        <f t="shared" si="2"/>
        <v>0</v>
      </c>
      <c r="L40" s="56" t="s">
        <v>34</v>
      </c>
      <c r="M40" s="25" t="s">
        <v>14</v>
      </c>
      <c r="N40" s="25" t="s">
        <v>95</v>
      </c>
      <c r="O40" s="25" t="s">
        <v>59</v>
      </c>
      <c r="P40" s="25" t="s">
        <v>87</v>
      </c>
      <c r="Q40" s="26" t="s">
        <v>8</v>
      </c>
      <c r="R40" s="3"/>
    </row>
    <row r="41" spans="1:18">
      <c r="A41" s="66" t="s">
        <v>161</v>
      </c>
      <c r="B41" s="50" t="s">
        <v>122</v>
      </c>
      <c r="C41" s="46" t="s">
        <v>124</v>
      </c>
      <c r="D41" s="17">
        <v>19</v>
      </c>
      <c r="E41" s="25">
        <v>20</v>
      </c>
      <c r="F41" s="25">
        <v>6</v>
      </c>
      <c r="G41" s="30">
        <f t="shared" si="0"/>
        <v>0</v>
      </c>
      <c r="H41" s="74">
        <v>2</v>
      </c>
      <c r="I41" s="29">
        <f t="shared" si="1"/>
        <v>0</v>
      </c>
      <c r="J41" s="15"/>
      <c r="K41" s="28">
        <f t="shared" si="2"/>
        <v>0</v>
      </c>
      <c r="L41" s="56"/>
      <c r="M41" s="25"/>
      <c r="N41" s="25"/>
      <c r="O41" s="48" t="s">
        <v>123</v>
      </c>
      <c r="P41" s="25"/>
      <c r="Q41" s="26" t="s">
        <v>8</v>
      </c>
      <c r="R41" s="3"/>
    </row>
    <row r="42" spans="1:18">
      <c r="A42" s="66" t="s">
        <v>161</v>
      </c>
      <c r="B42" s="22" t="s">
        <v>94</v>
      </c>
      <c r="C42" s="46" t="s">
        <v>71</v>
      </c>
      <c r="D42" s="17">
        <v>7</v>
      </c>
      <c r="E42" s="25">
        <v>6</v>
      </c>
      <c r="F42" s="25">
        <v>2</v>
      </c>
      <c r="G42" s="30">
        <f t="shared" si="0"/>
        <v>0</v>
      </c>
      <c r="H42" s="74">
        <v>13.2</v>
      </c>
      <c r="I42" s="29">
        <f t="shared" si="1"/>
        <v>0</v>
      </c>
      <c r="J42" s="15"/>
      <c r="K42" s="28">
        <f t="shared" si="2"/>
        <v>0</v>
      </c>
      <c r="L42" s="56" t="s">
        <v>34</v>
      </c>
      <c r="M42" s="25" t="s">
        <v>14</v>
      </c>
      <c r="N42" s="25" t="s">
        <v>95</v>
      </c>
      <c r="O42" s="25" t="s">
        <v>59</v>
      </c>
      <c r="P42" s="25" t="s">
        <v>87</v>
      </c>
      <c r="Q42" s="26" t="s">
        <v>8</v>
      </c>
      <c r="R42" s="3"/>
    </row>
    <row r="43" spans="1:18">
      <c r="A43" s="66" t="s">
        <v>161</v>
      </c>
      <c r="B43" s="22"/>
      <c r="C43" s="46" t="s">
        <v>157</v>
      </c>
      <c r="D43" s="17">
        <v>0</v>
      </c>
      <c r="E43" s="25"/>
      <c r="F43" s="25"/>
      <c r="G43" s="30"/>
      <c r="H43" s="74"/>
      <c r="I43" s="29"/>
      <c r="J43" s="15"/>
      <c r="K43" s="28"/>
      <c r="L43" s="56"/>
      <c r="M43" s="25"/>
      <c r="N43" s="25"/>
      <c r="O43" s="25"/>
      <c r="P43" s="25"/>
      <c r="Q43" s="26"/>
      <c r="R43" s="3"/>
    </row>
    <row r="44" spans="1:18">
      <c r="A44" s="66" t="s">
        <v>161</v>
      </c>
      <c r="B44" s="22" t="s">
        <v>72</v>
      </c>
      <c r="C44" s="43" t="s">
        <v>73</v>
      </c>
      <c r="D44" s="59">
        <v>17</v>
      </c>
      <c r="E44" s="25">
        <v>12</v>
      </c>
      <c r="F44" s="25">
        <v>4</v>
      </c>
      <c r="G44" s="30">
        <f t="shared" si="0"/>
        <v>0</v>
      </c>
      <c r="H44" s="74">
        <v>0.79</v>
      </c>
      <c r="I44" s="29">
        <f t="shared" si="1"/>
        <v>0</v>
      </c>
      <c r="J44" s="15"/>
      <c r="K44" s="28">
        <f t="shared" si="2"/>
        <v>0</v>
      </c>
      <c r="L44" s="56" t="s">
        <v>102</v>
      </c>
      <c r="M44" s="25" t="s">
        <v>14</v>
      </c>
      <c r="N44" s="25" t="s">
        <v>98</v>
      </c>
      <c r="O44" s="25" t="s">
        <v>54</v>
      </c>
      <c r="P44" s="25" t="s">
        <v>99</v>
      </c>
      <c r="Q44" s="26" t="s">
        <v>8</v>
      </c>
      <c r="R44" s="3"/>
    </row>
    <row r="45" spans="1:18">
      <c r="A45" s="66" t="s">
        <v>161</v>
      </c>
      <c r="B45" s="22" t="s">
        <v>74</v>
      </c>
      <c r="C45" s="43" t="s">
        <v>75</v>
      </c>
      <c r="D45" s="17">
        <v>20</v>
      </c>
      <c r="E45" s="25">
        <v>12</v>
      </c>
      <c r="F45" s="25">
        <v>4</v>
      </c>
      <c r="G45" s="30">
        <f t="shared" si="0"/>
        <v>0</v>
      </c>
      <c r="H45" s="74">
        <v>0.84</v>
      </c>
      <c r="I45" s="29">
        <f t="shared" si="1"/>
        <v>0</v>
      </c>
      <c r="J45" s="15"/>
      <c r="K45" s="28">
        <f t="shared" si="2"/>
        <v>0</v>
      </c>
      <c r="L45" s="56" t="s">
        <v>102</v>
      </c>
      <c r="M45" s="25" t="s">
        <v>14</v>
      </c>
      <c r="N45" s="25" t="s">
        <v>98</v>
      </c>
      <c r="O45" s="25" t="s">
        <v>49</v>
      </c>
      <c r="P45" s="25" t="s">
        <v>98</v>
      </c>
      <c r="Q45" s="26" t="s">
        <v>8</v>
      </c>
      <c r="R45" s="3"/>
    </row>
    <row r="46" spans="1:18">
      <c r="A46" s="66" t="s">
        <v>161</v>
      </c>
      <c r="B46" s="22" t="s">
        <v>76</v>
      </c>
      <c r="C46" s="43" t="s">
        <v>77</v>
      </c>
      <c r="D46" s="17">
        <v>7</v>
      </c>
      <c r="E46" s="25">
        <v>6</v>
      </c>
      <c r="F46" s="25">
        <v>2</v>
      </c>
      <c r="G46" s="30">
        <f t="shared" si="0"/>
        <v>0</v>
      </c>
      <c r="H46" s="74">
        <v>3</v>
      </c>
      <c r="I46" s="29">
        <f t="shared" si="1"/>
        <v>0</v>
      </c>
      <c r="J46" s="15"/>
      <c r="K46" s="28">
        <f t="shared" si="2"/>
        <v>0</v>
      </c>
      <c r="L46" s="56" t="s">
        <v>102</v>
      </c>
      <c r="M46" s="25" t="s">
        <v>14</v>
      </c>
      <c r="N46" s="25" t="s">
        <v>98</v>
      </c>
      <c r="O46" s="25" t="s">
        <v>49</v>
      </c>
      <c r="P46" s="25" t="s">
        <v>98</v>
      </c>
      <c r="Q46" s="26" t="s">
        <v>8</v>
      </c>
      <c r="R46" s="3"/>
    </row>
    <row r="47" spans="1:18">
      <c r="A47" s="66" t="s">
        <v>161</v>
      </c>
      <c r="B47" s="22" t="s">
        <v>78</v>
      </c>
      <c r="C47" s="43" t="s">
        <v>79</v>
      </c>
      <c r="D47" s="17">
        <v>9</v>
      </c>
      <c r="E47" s="25">
        <v>6</v>
      </c>
      <c r="F47" s="25">
        <v>2</v>
      </c>
      <c r="G47" s="30">
        <f t="shared" si="0"/>
        <v>0</v>
      </c>
      <c r="H47" s="74">
        <v>3</v>
      </c>
      <c r="I47" s="29">
        <f t="shared" si="1"/>
        <v>0</v>
      </c>
      <c r="J47" s="15"/>
      <c r="K47" s="28">
        <f t="shared" si="2"/>
        <v>0</v>
      </c>
      <c r="L47" s="56" t="s">
        <v>102</v>
      </c>
      <c r="M47" s="25" t="s">
        <v>14</v>
      </c>
      <c r="N47" s="25" t="s">
        <v>98</v>
      </c>
      <c r="O47" s="25" t="s">
        <v>49</v>
      </c>
      <c r="P47" s="25" t="s">
        <v>98</v>
      </c>
      <c r="Q47" s="26" t="s">
        <v>8</v>
      </c>
      <c r="R47" s="3"/>
    </row>
    <row r="48" spans="1:18">
      <c r="A48" s="66" t="s">
        <v>161</v>
      </c>
      <c r="B48" s="22" t="s">
        <v>80</v>
      </c>
      <c r="C48" s="22" t="s">
        <v>81</v>
      </c>
      <c r="D48" s="17">
        <v>3</v>
      </c>
      <c r="E48" s="25">
        <v>4</v>
      </c>
      <c r="F48" s="25">
        <v>2</v>
      </c>
      <c r="G48" s="30">
        <f t="shared" si="0"/>
        <v>0</v>
      </c>
      <c r="H48" s="74">
        <v>6</v>
      </c>
      <c r="I48" s="29">
        <f t="shared" si="1"/>
        <v>0</v>
      </c>
      <c r="J48" s="15"/>
      <c r="K48" s="28">
        <f t="shared" si="2"/>
        <v>0</v>
      </c>
      <c r="L48" s="56" t="s">
        <v>102</v>
      </c>
      <c r="M48" s="25" t="s">
        <v>14</v>
      </c>
      <c r="N48" s="25" t="s">
        <v>98</v>
      </c>
      <c r="O48" s="25" t="s">
        <v>49</v>
      </c>
      <c r="P48" s="25" t="s">
        <v>98</v>
      </c>
      <c r="Q48" s="26" t="s">
        <v>8</v>
      </c>
      <c r="R48" s="3"/>
    </row>
    <row r="49" spans="1:18">
      <c r="A49" s="66" t="s">
        <v>161</v>
      </c>
      <c r="B49" s="22" t="s">
        <v>82</v>
      </c>
      <c r="C49" s="22" t="s">
        <v>83</v>
      </c>
      <c r="D49" s="17">
        <v>23</v>
      </c>
      <c r="E49" s="25">
        <v>4</v>
      </c>
      <c r="F49" s="25">
        <v>2</v>
      </c>
      <c r="G49" s="30">
        <f t="shared" si="0"/>
        <v>0</v>
      </c>
      <c r="H49" s="74">
        <v>3</v>
      </c>
      <c r="I49" s="29">
        <f t="shared" si="1"/>
        <v>0</v>
      </c>
      <c r="J49" s="15"/>
      <c r="K49" s="28">
        <f t="shared" si="2"/>
        <v>0</v>
      </c>
      <c r="L49" s="56" t="s">
        <v>102</v>
      </c>
      <c r="M49" s="25" t="s">
        <v>14</v>
      </c>
      <c r="N49" s="25" t="s">
        <v>98</v>
      </c>
      <c r="O49" s="25" t="s">
        <v>49</v>
      </c>
      <c r="P49" s="25" t="s">
        <v>98</v>
      </c>
      <c r="Q49" s="26" t="s">
        <v>8</v>
      </c>
      <c r="R49" s="3"/>
    </row>
    <row r="50" spans="1:18">
      <c r="A50" s="66" t="s">
        <v>161</v>
      </c>
      <c r="B50" s="22" t="s">
        <v>133</v>
      </c>
      <c r="C50" s="43" t="s">
        <v>134</v>
      </c>
      <c r="D50" s="17">
        <v>16</v>
      </c>
      <c r="E50" s="25">
        <v>12</v>
      </c>
      <c r="F50" s="25">
        <v>2</v>
      </c>
      <c r="G50" s="30">
        <f t="shared" si="0"/>
        <v>0</v>
      </c>
      <c r="H50" s="74">
        <v>11.99</v>
      </c>
      <c r="I50" s="29">
        <f t="shared" si="1"/>
        <v>0</v>
      </c>
      <c r="J50" s="76"/>
      <c r="K50" s="28">
        <f t="shared" si="2"/>
        <v>0</v>
      </c>
      <c r="L50" s="56" t="s">
        <v>17</v>
      </c>
      <c r="M50" s="25" t="s">
        <v>14</v>
      </c>
      <c r="N50" s="25" t="s">
        <v>98</v>
      </c>
      <c r="O50" s="25" t="s">
        <v>135</v>
      </c>
      <c r="P50" s="25" t="s">
        <v>136</v>
      </c>
      <c r="Q50" s="26" t="s">
        <v>8</v>
      </c>
      <c r="R50" s="3"/>
    </row>
    <row r="51" spans="1:18">
      <c r="A51" s="66"/>
      <c r="B51" s="22"/>
      <c r="C51" s="46" t="s">
        <v>155</v>
      </c>
      <c r="D51" s="17">
        <v>0</v>
      </c>
      <c r="E51" s="25">
        <v>1</v>
      </c>
      <c r="F51" s="25">
        <v>0.5</v>
      </c>
      <c r="G51" s="30">
        <f>IF(E51-D51&gt;=F51,ROUNDDOWN(E51-D51, 0),0)</f>
        <v>1</v>
      </c>
      <c r="H51" s="74">
        <v>9.99</v>
      </c>
      <c r="I51" s="29">
        <f>IF(G51&gt;0,H51,0)</f>
        <v>9.99</v>
      </c>
      <c r="J51" s="76"/>
      <c r="K51" s="28">
        <f>I51+J51</f>
        <v>9.99</v>
      </c>
      <c r="L51" s="56"/>
      <c r="M51" s="25"/>
      <c r="N51" s="25"/>
      <c r="O51" s="48" t="s">
        <v>46</v>
      </c>
      <c r="P51" s="25"/>
      <c r="Q51" s="26"/>
      <c r="R51" s="3"/>
    </row>
    <row r="52" spans="1:18">
      <c r="A52" s="66" t="s">
        <v>161</v>
      </c>
      <c r="B52" s="22"/>
      <c r="C52" s="46" t="s">
        <v>151</v>
      </c>
      <c r="D52" s="17">
        <v>2</v>
      </c>
      <c r="E52" s="25">
        <v>2</v>
      </c>
      <c r="F52" s="25">
        <v>1</v>
      </c>
      <c r="G52" s="30">
        <f>IF(E52-D52&gt;=F52,ROUNDDOWN(E52-D52, 0),0)</f>
        <v>0</v>
      </c>
      <c r="H52" s="74">
        <v>3.79</v>
      </c>
      <c r="I52" s="29">
        <f>IF(G52&gt;0,G52*H52,0)</f>
        <v>0</v>
      </c>
      <c r="J52" s="76"/>
      <c r="K52" s="28">
        <f>I52+J52</f>
        <v>0</v>
      </c>
      <c r="L52" s="56"/>
      <c r="M52" s="25"/>
      <c r="N52" s="25"/>
      <c r="O52" s="48" t="s">
        <v>46</v>
      </c>
      <c r="P52" s="25"/>
      <c r="Q52" s="26"/>
      <c r="R52" s="3"/>
    </row>
    <row r="53" spans="1:18">
      <c r="A53" s="66" t="s">
        <v>161</v>
      </c>
      <c r="B53" s="22"/>
      <c r="C53" s="46" t="s">
        <v>152</v>
      </c>
      <c r="D53" s="17">
        <v>2</v>
      </c>
      <c r="E53" s="25">
        <v>2</v>
      </c>
      <c r="F53" s="25">
        <v>1</v>
      </c>
      <c r="G53" s="30">
        <f>IF(E53-D53&gt;=F53,ROUNDDOWN(E53-D53, 0),0)</f>
        <v>0</v>
      </c>
      <c r="H53" s="74">
        <v>6</v>
      </c>
      <c r="I53" s="29">
        <f>IF(G53&gt;0,G53*H53,0)</f>
        <v>0</v>
      </c>
      <c r="J53" s="76"/>
      <c r="K53" s="28">
        <f>I53+J53</f>
        <v>0</v>
      </c>
      <c r="L53" s="56"/>
      <c r="M53" s="25"/>
      <c r="N53" s="25"/>
      <c r="O53" s="25"/>
      <c r="P53" s="25"/>
      <c r="Q53" s="26"/>
      <c r="R53" s="3"/>
    </row>
    <row r="54" spans="1:18">
      <c r="A54" s="66"/>
      <c r="B54" s="47" t="s">
        <v>139</v>
      </c>
      <c r="C54" s="47" t="s">
        <v>140</v>
      </c>
      <c r="D54" s="17">
        <v>300</v>
      </c>
      <c r="E54" s="25">
        <v>2000</v>
      </c>
      <c r="F54" s="25">
        <v>500</v>
      </c>
      <c r="G54" s="30">
        <f>IF(E54-D54&gt;=F54,ROUNDDOWN(E54-D54, 0),0)</f>
        <v>1700</v>
      </c>
      <c r="H54" s="74">
        <v>0.02</v>
      </c>
      <c r="I54" s="29">
        <f t="shared" si="1"/>
        <v>34</v>
      </c>
      <c r="J54" s="76"/>
      <c r="K54" s="28">
        <f>I54+J54</f>
        <v>34</v>
      </c>
      <c r="L54" s="56"/>
      <c r="M54" s="25"/>
      <c r="N54" s="25"/>
      <c r="O54" s="25"/>
      <c r="P54" s="25"/>
      <c r="Q54" s="25"/>
      <c r="R54" s="3"/>
    </row>
    <row r="55" spans="1:18">
      <c r="B55" s="1"/>
      <c r="C55" s="1"/>
      <c r="D55" s="9"/>
      <c r="E55" s="1"/>
      <c r="F55" s="1"/>
      <c r="G55" s="1"/>
      <c r="H55" s="2"/>
      <c r="I55" s="2"/>
      <c r="J55" s="11"/>
      <c r="K55" s="1"/>
      <c r="L55" s="1"/>
      <c r="M55" s="1"/>
      <c r="N55" s="1"/>
      <c r="O55" s="1"/>
      <c r="P55" s="1"/>
      <c r="Q55" s="1"/>
      <c r="R55" s="3"/>
    </row>
    <row r="56" spans="1:18">
      <c r="B56" s="1"/>
      <c r="C56" s="1"/>
      <c r="D56" s="9"/>
      <c r="E56" s="1"/>
      <c r="F56" s="1"/>
      <c r="G56" s="1"/>
      <c r="H56" s="2"/>
      <c r="I56" s="2"/>
      <c r="J56" s="60" t="s">
        <v>7</v>
      </c>
      <c r="K56" s="61">
        <f>SUM(K6:K55)</f>
        <v>257.5</v>
      </c>
      <c r="L56" s="2"/>
      <c r="M56" s="1"/>
      <c r="N56" s="1"/>
      <c r="O56" s="1"/>
      <c r="P56" s="1"/>
      <c r="Q56" s="1"/>
      <c r="R56" s="3"/>
    </row>
    <row r="57" spans="1:18">
      <c r="B57" s="1"/>
      <c r="C57" s="1"/>
      <c r="D57" s="9"/>
      <c r="E57" s="1"/>
      <c r="F57" s="1"/>
      <c r="G57" s="1"/>
      <c r="H57" s="2"/>
      <c r="I57" s="2"/>
      <c r="J57" s="11"/>
      <c r="K57" s="2"/>
      <c r="L57" s="2"/>
      <c r="M57" s="1"/>
      <c r="N57" s="1"/>
      <c r="O57" s="1"/>
      <c r="P57" s="1"/>
      <c r="Q57" s="1"/>
      <c r="R57" s="3"/>
    </row>
    <row r="58" spans="1:18">
      <c r="B58" s="1"/>
      <c r="C58" s="1"/>
      <c r="D58" s="9"/>
      <c r="E58" s="1"/>
      <c r="F58" s="1"/>
      <c r="G58" s="1"/>
      <c r="H58" s="2"/>
      <c r="I58" s="2"/>
      <c r="J58" s="11"/>
      <c r="K58" s="2"/>
      <c r="L58" s="2"/>
      <c r="M58" s="1"/>
      <c r="N58" s="1"/>
      <c r="O58" s="1"/>
      <c r="P58" s="1"/>
      <c r="Q58" s="1"/>
      <c r="R58" s="3"/>
    </row>
    <row r="59" spans="1:18">
      <c r="B59" s="1"/>
      <c r="C59" s="1"/>
      <c r="D59" s="9"/>
      <c r="E59" s="1"/>
      <c r="F59" s="1"/>
      <c r="G59" s="1"/>
      <c r="H59" s="2"/>
      <c r="I59" s="2"/>
      <c r="J59" s="11"/>
      <c r="K59" s="1"/>
      <c r="L59" s="1"/>
      <c r="M59" s="1"/>
      <c r="N59" s="1"/>
      <c r="O59" s="1"/>
      <c r="P59" s="1"/>
      <c r="Q59" s="1"/>
      <c r="R59" s="3"/>
    </row>
    <row r="60" spans="1:18" ht="19" thickBot="1">
      <c r="B60" s="102" t="s">
        <v>19</v>
      </c>
      <c r="C60" s="102"/>
      <c r="D60" s="77"/>
      <c r="E60" s="71"/>
      <c r="F60" s="71"/>
      <c r="G60" s="71"/>
      <c r="H60" s="78"/>
      <c r="I60" s="78"/>
      <c r="J60" s="11"/>
      <c r="K60" s="101" t="s">
        <v>20</v>
      </c>
      <c r="L60" s="101"/>
      <c r="M60" s="71"/>
      <c r="N60" s="71"/>
      <c r="O60" s="71"/>
      <c r="P60" s="3"/>
      <c r="Q60" s="3"/>
      <c r="R60" s="3"/>
    </row>
    <row r="61" spans="1:18">
      <c r="B61" s="1"/>
      <c r="C61" s="1"/>
      <c r="D61" s="9"/>
      <c r="E61" s="1"/>
      <c r="F61" s="1"/>
      <c r="G61" s="1"/>
      <c r="H61" s="2"/>
      <c r="I61" s="2"/>
      <c r="J61" s="11"/>
      <c r="K61" s="1"/>
      <c r="L61" s="1"/>
      <c r="M61" s="1"/>
      <c r="N61" s="1"/>
      <c r="O61" s="1"/>
      <c r="P61" s="1"/>
      <c r="Q61" s="1"/>
      <c r="R61" s="3"/>
    </row>
    <row r="62" spans="1:18">
      <c r="B62" s="1"/>
      <c r="C62" s="1"/>
      <c r="D62" s="9"/>
      <c r="E62" s="1"/>
      <c r="F62" s="1"/>
      <c r="G62" s="1"/>
      <c r="H62" s="2"/>
      <c r="I62" s="2"/>
      <c r="J62" s="11"/>
      <c r="K62" s="1"/>
      <c r="L62" s="1"/>
      <c r="M62" s="1"/>
      <c r="N62" s="1"/>
      <c r="O62" s="1"/>
      <c r="P62" s="1"/>
      <c r="Q62" s="1"/>
      <c r="R62" s="3"/>
    </row>
    <row r="63" spans="1:18">
      <c r="B63" s="1"/>
      <c r="C63" s="79" t="s">
        <v>23</v>
      </c>
      <c r="D63" s="99" t="s">
        <v>29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1"/>
      <c r="R63" s="3"/>
    </row>
    <row r="64" spans="1:18">
      <c r="B64" s="1"/>
      <c r="C64" s="80" t="s">
        <v>24</v>
      </c>
      <c r="D64" s="99" t="s">
        <v>28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"/>
      <c r="R64" s="3"/>
    </row>
    <row r="65" spans="2:18">
      <c r="B65" s="1"/>
      <c r="C65" s="81" t="s">
        <v>25</v>
      </c>
      <c r="D65" s="82" t="s">
        <v>26</v>
      </c>
      <c r="E65" s="1"/>
      <c r="F65" s="1"/>
      <c r="G65" s="1"/>
      <c r="H65" s="2"/>
      <c r="I65" s="2"/>
      <c r="J65" s="11"/>
      <c r="K65" s="1"/>
      <c r="L65" s="1"/>
      <c r="M65" s="1"/>
      <c r="N65" s="1"/>
      <c r="O65" s="1"/>
      <c r="P65" s="1"/>
      <c r="Q65" s="1"/>
      <c r="R65" s="3"/>
    </row>
    <row r="66" spans="2:18">
      <c r="B66" s="1"/>
      <c r="C66" s="83" t="s">
        <v>27</v>
      </c>
      <c r="D66" s="82" t="s">
        <v>30</v>
      </c>
      <c r="E66" s="1"/>
      <c r="F66" s="1"/>
      <c r="G66" s="1"/>
      <c r="H66" s="2"/>
      <c r="I66" s="2"/>
      <c r="J66" s="11"/>
      <c r="K66" s="1"/>
      <c r="L66" s="1"/>
      <c r="M66" s="1"/>
      <c r="N66" s="1"/>
      <c r="O66" s="1"/>
      <c r="P66" s="1"/>
      <c r="Q66" s="1"/>
      <c r="R66" s="3"/>
    </row>
    <row r="67" spans="2:18">
      <c r="B67" s="1"/>
      <c r="C67" s="1"/>
      <c r="D67" s="9"/>
      <c r="E67" s="1"/>
      <c r="F67" s="1"/>
      <c r="G67" s="1"/>
      <c r="H67" s="2"/>
      <c r="I67" s="2"/>
      <c r="J67" s="11"/>
      <c r="K67" s="1"/>
      <c r="L67" s="1"/>
      <c r="M67" s="1"/>
      <c r="N67" s="1"/>
      <c r="O67" s="1"/>
      <c r="P67" s="1"/>
      <c r="Q67" s="1"/>
      <c r="R67" s="3"/>
    </row>
    <row r="68" spans="2:18">
      <c r="B68" s="1"/>
      <c r="C68" s="1"/>
      <c r="D68" s="9"/>
      <c r="E68" s="1"/>
      <c r="F68" s="1"/>
      <c r="G68" s="1"/>
      <c r="H68" s="2"/>
      <c r="I68" s="2"/>
      <c r="J68" s="11"/>
      <c r="K68" s="1"/>
      <c r="L68" s="1"/>
      <c r="M68" s="1"/>
      <c r="N68" s="1"/>
      <c r="O68" s="1"/>
      <c r="P68" s="1"/>
      <c r="Q68" s="1"/>
      <c r="R68" s="3"/>
    </row>
  </sheetData>
  <mergeCells count="6">
    <mergeCell ref="D64:P64"/>
    <mergeCell ref="B1:K1"/>
    <mergeCell ref="M1:O1"/>
    <mergeCell ref="B60:C60"/>
    <mergeCell ref="K60:L60"/>
    <mergeCell ref="D63:P63"/>
  </mergeCells>
  <conditionalFormatting sqref="I6:I54">
    <cfRule type="cellIs" dxfId="28" priority="2" stopIfTrue="1" operator="greaterThan">
      <formula>0</formula>
    </cfRule>
  </conditionalFormatting>
  <conditionalFormatting sqref="G6:G54">
    <cfRule type="cellIs" dxfId="27" priority="3" stopIfTrue="1" operator="greaterThanOrEqual">
      <formula>1</formula>
    </cfRule>
  </conditionalFormatting>
  <conditionalFormatting sqref="A6:A54">
    <cfRule type="containsText" dxfId="26" priority="1" operator="containsText" text="x">
      <formula>NOT(ISERROR(SEARCH("x",A6)))</formula>
    </cfRule>
  </conditionalFormatting>
  <hyperlinks>
    <hyperlink ref="Q6" r:id="rId1"/>
    <hyperlink ref="Q9" r:id="rId2"/>
    <hyperlink ref="Q26" r:id="rId3"/>
    <hyperlink ref="Q25" r:id="rId4"/>
    <hyperlink ref="Q29" r:id="rId5"/>
    <hyperlink ref="Q30" r:id="rId6"/>
    <hyperlink ref="Q31" r:id="rId7"/>
    <hyperlink ref="Q45:Q49" r:id="rId8" display="CLICK HERE"/>
    <hyperlink ref="Q32" r:id="rId9"/>
    <hyperlink ref="Q33" r:id="rId10"/>
    <hyperlink ref="Q36:Q39" r:id="rId11" display="CLICK HERE"/>
    <hyperlink ref="Q44" r:id="rId12"/>
    <hyperlink ref="Q34" r:id="rId13"/>
    <hyperlink ref="Q35" r:id="rId14"/>
    <hyperlink ref="Q40:Q42" r:id="rId15" display="CLICK HERE"/>
    <hyperlink ref="Q28" r:id="rId16"/>
    <hyperlink ref="Q27" r:id="rId17"/>
    <hyperlink ref="Q15" r:id="rId18"/>
    <hyperlink ref="Q17" r:id="rId19"/>
    <hyperlink ref="Q19" r:id="rId20"/>
    <hyperlink ref="Q20" r:id="rId21"/>
    <hyperlink ref="Q10" r:id="rId22"/>
    <hyperlink ref="Q22" r:id="rId23"/>
    <hyperlink ref="Q21" r:id="rId24"/>
    <hyperlink ref="Q23" r:id="rId25"/>
    <hyperlink ref="Q41" r:id="rId26"/>
    <hyperlink ref="Q50" r:id="rId27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77"/>
  <sheetViews>
    <sheetView workbookViewId="0">
      <selection activeCell="A19" sqref="A19"/>
    </sheetView>
  </sheetViews>
  <sheetFormatPr baseColWidth="10" defaultRowHeight="12" x14ac:dyDescent="0"/>
  <cols>
    <col min="1" max="1" width="8.83203125" style="66" bestFit="1" customWidth="1"/>
    <col min="3" max="3" width="32.33203125" bestFit="1" customWidth="1"/>
  </cols>
  <sheetData>
    <row r="1" spans="1:19" ht="19" thickBot="1">
      <c r="B1" s="100" t="s">
        <v>92</v>
      </c>
      <c r="C1" s="100"/>
      <c r="D1" s="100"/>
      <c r="E1" s="100"/>
      <c r="F1" s="100"/>
      <c r="G1" s="100"/>
      <c r="H1" s="100"/>
      <c r="I1" s="100"/>
      <c r="J1" s="100"/>
      <c r="K1" s="100"/>
      <c r="L1" s="1"/>
      <c r="M1" s="101" t="s">
        <v>15</v>
      </c>
      <c r="N1" s="101"/>
      <c r="O1" s="101"/>
      <c r="P1" s="84">
        <v>41603</v>
      </c>
      <c r="Q1" s="71"/>
      <c r="R1" s="3"/>
      <c r="S1" s="3"/>
    </row>
    <row r="2" spans="1:19" ht="19" thickBot="1">
      <c r="B2" s="69"/>
      <c r="C2" s="69"/>
      <c r="D2" s="69"/>
      <c r="E2" s="69"/>
      <c r="F2" s="69"/>
      <c r="G2" s="69"/>
      <c r="H2" s="69"/>
      <c r="I2" s="69"/>
      <c r="J2" s="69"/>
      <c r="K2" s="69"/>
      <c r="L2" s="1"/>
      <c r="M2" s="1"/>
      <c r="N2" s="1"/>
      <c r="O2" s="70" t="s">
        <v>21</v>
      </c>
      <c r="P2" s="63" t="s">
        <v>159</v>
      </c>
      <c r="Q2" s="72"/>
      <c r="R2" s="3"/>
      <c r="S2" s="3"/>
    </row>
    <row r="3" spans="1:19">
      <c r="B3" s="1"/>
      <c r="C3" s="1"/>
      <c r="D3" s="9"/>
      <c r="E3" s="1"/>
      <c r="F3" s="1"/>
      <c r="G3" s="1"/>
      <c r="H3" s="2"/>
      <c r="I3" s="2"/>
      <c r="J3" s="11"/>
      <c r="K3" s="1"/>
      <c r="L3" s="1"/>
      <c r="M3" s="1"/>
      <c r="N3" s="1"/>
      <c r="O3" s="1"/>
      <c r="P3" s="1"/>
      <c r="Q3" s="1"/>
      <c r="R3" s="3"/>
      <c r="S3" s="3"/>
    </row>
    <row r="4" spans="1:19">
      <c r="B4" s="1"/>
      <c r="C4" s="1"/>
      <c r="D4" s="9"/>
      <c r="E4" s="1"/>
      <c r="F4" s="1"/>
      <c r="G4" s="1"/>
      <c r="H4" s="2"/>
      <c r="I4" s="2"/>
      <c r="J4" s="11"/>
      <c r="K4" s="1"/>
      <c r="L4" s="1"/>
      <c r="M4" s="1"/>
      <c r="N4" s="1"/>
      <c r="O4" s="1"/>
      <c r="P4" s="1"/>
      <c r="Q4" s="1"/>
      <c r="R4" s="3"/>
      <c r="S4" s="3"/>
    </row>
    <row r="5" spans="1:19" ht="45">
      <c r="A5" s="37" t="s">
        <v>160</v>
      </c>
      <c r="B5" s="37" t="s">
        <v>0</v>
      </c>
      <c r="C5" s="37" t="s">
        <v>1</v>
      </c>
      <c r="D5" s="38" t="s">
        <v>13</v>
      </c>
      <c r="E5" s="37" t="s">
        <v>11</v>
      </c>
      <c r="F5" s="37" t="s">
        <v>12</v>
      </c>
      <c r="G5" s="27" t="s">
        <v>22</v>
      </c>
      <c r="H5" s="39" t="s">
        <v>5</v>
      </c>
      <c r="I5" s="39" t="s">
        <v>10</v>
      </c>
      <c r="J5" s="40" t="s">
        <v>9</v>
      </c>
      <c r="K5" s="37" t="s">
        <v>7</v>
      </c>
      <c r="L5" s="37" t="s">
        <v>16</v>
      </c>
      <c r="M5" s="37" t="s">
        <v>6</v>
      </c>
      <c r="N5" s="37" t="s">
        <v>31</v>
      </c>
      <c r="O5" s="37" t="s">
        <v>2</v>
      </c>
      <c r="P5" s="37" t="s">
        <v>3</v>
      </c>
      <c r="Q5" s="37" t="s">
        <v>4</v>
      </c>
      <c r="R5" s="8"/>
      <c r="S5" s="8"/>
    </row>
    <row r="6" spans="1:19">
      <c r="B6" s="1"/>
      <c r="C6" s="1"/>
      <c r="D6" s="9"/>
      <c r="E6" s="1"/>
      <c r="F6" s="1"/>
      <c r="G6" s="1"/>
      <c r="H6" s="2"/>
      <c r="I6" s="2"/>
      <c r="J6" s="11"/>
      <c r="K6" s="1"/>
      <c r="L6" s="1"/>
      <c r="M6" s="1"/>
      <c r="N6" s="1"/>
      <c r="O6" s="1"/>
      <c r="P6" s="1"/>
      <c r="Q6" s="1"/>
      <c r="R6" s="3"/>
      <c r="S6" s="3"/>
    </row>
    <row r="7" spans="1:19">
      <c r="A7" s="85" t="s">
        <v>161</v>
      </c>
      <c r="B7" s="43" t="s">
        <v>32</v>
      </c>
      <c r="C7" s="43" t="s">
        <v>33</v>
      </c>
      <c r="D7" s="17">
        <v>220</v>
      </c>
      <c r="E7" s="41">
        <v>288</v>
      </c>
      <c r="F7" s="24">
        <v>48</v>
      </c>
      <c r="G7" s="30">
        <v>0</v>
      </c>
      <c r="H7" s="73">
        <v>0.28999999999999998</v>
      </c>
      <c r="I7" s="29">
        <f>IF(G7&gt;0,ROUNDUP(G7/144,0)*H7*144,0)</f>
        <v>0</v>
      </c>
      <c r="J7" s="15"/>
      <c r="K7" s="28">
        <f>I7+J7</f>
        <v>0</v>
      </c>
      <c r="L7" s="49" t="s">
        <v>34</v>
      </c>
      <c r="M7" s="25" t="s">
        <v>14</v>
      </c>
      <c r="N7" s="48" t="s">
        <v>184</v>
      </c>
      <c r="O7" s="48" t="s">
        <v>125</v>
      </c>
      <c r="P7" s="48" t="s">
        <v>127</v>
      </c>
      <c r="Q7" s="26" t="s">
        <v>8</v>
      </c>
      <c r="R7" s="3"/>
      <c r="S7" s="3"/>
    </row>
    <row r="8" spans="1:19">
      <c r="A8" s="85" t="s">
        <v>161</v>
      </c>
      <c r="B8" s="46" t="s">
        <v>147</v>
      </c>
      <c r="C8" s="46" t="s">
        <v>148</v>
      </c>
      <c r="D8" s="17">
        <v>24</v>
      </c>
      <c r="E8" s="41">
        <v>24</v>
      </c>
      <c r="F8" s="24">
        <v>6</v>
      </c>
      <c r="G8" s="30">
        <f>IF(E8-D8&gt;=F8,ROUNDUP((E8-D8)/24,0)*24,0)</f>
        <v>0</v>
      </c>
      <c r="H8" s="73"/>
      <c r="I8" s="29">
        <f>IF(G8&gt;0,ROUNDUP(G8/144,0)*H8*144,0)</f>
        <v>0</v>
      </c>
      <c r="J8" s="15"/>
      <c r="K8" s="28">
        <f>I8+J8</f>
        <v>0</v>
      </c>
      <c r="L8" s="49"/>
      <c r="M8" s="25"/>
      <c r="N8" s="48"/>
      <c r="O8" s="48"/>
      <c r="P8" s="48"/>
      <c r="Q8" s="26"/>
      <c r="R8" s="3"/>
      <c r="S8" s="3"/>
    </row>
    <row r="9" spans="1:19">
      <c r="A9" s="85" t="s">
        <v>161</v>
      </c>
      <c r="B9" s="46" t="s">
        <v>149</v>
      </c>
      <c r="C9" s="46" t="s">
        <v>149</v>
      </c>
      <c r="D9" s="17">
        <v>8</v>
      </c>
      <c r="E9" s="41">
        <v>12</v>
      </c>
      <c r="F9" s="24">
        <v>6</v>
      </c>
      <c r="G9" s="30">
        <f>IF(E9-D9&gt;=F9,ROUNDUP((E9-D9)/12,0)*12,0)</f>
        <v>0</v>
      </c>
      <c r="H9" s="73"/>
      <c r="I9" s="29">
        <f>IF(G9&gt;0,ROUNDUP(G9/144,0)*H9*144,0)</f>
        <v>0</v>
      </c>
      <c r="J9" s="15"/>
      <c r="K9" s="28">
        <f>I9+J9</f>
        <v>0</v>
      </c>
      <c r="L9" s="49"/>
      <c r="M9" s="25"/>
      <c r="N9" s="48"/>
      <c r="O9" s="48"/>
      <c r="P9" s="48"/>
      <c r="Q9" s="26"/>
      <c r="R9" s="3"/>
      <c r="S9" s="3"/>
    </row>
    <row r="10" spans="1:19">
      <c r="A10" s="85" t="s">
        <v>161</v>
      </c>
      <c r="B10" s="43" t="s">
        <v>38</v>
      </c>
      <c r="C10" s="43" t="s">
        <v>41</v>
      </c>
      <c r="D10" s="17">
        <v>1.8</v>
      </c>
      <c r="E10" s="24">
        <v>3</v>
      </c>
      <c r="F10" s="24">
        <v>0.5</v>
      </c>
      <c r="G10" s="30">
        <f t="shared" ref="G10:G51" si="0">IF(E10-D10&gt;=F10,ROUNDDOWN(E10-D10, 0),0)</f>
        <v>1</v>
      </c>
      <c r="H10" s="73">
        <v>272</v>
      </c>
      <c r="I10" s="29">
        <f t="shared" ref="I10:I55" si="1">IF(G10&gt;0,G10*H10,0)</f>
        <v>272</v>
      </c>
      <c r="J10" s="15"/>
      <c r="K10" s="28">
        <f t="shared" ref="K10:K51" si="2">I10+J10</f>
        <v>272</v>
      </c>
      <c r="L10" s="49" t="s">
        <v>18</v>
      </c>
      <c r="M10" s="25" t="s">
        <v>14</v>
      </c>
      <c r="N10" s="25" t="s">
        <v>39</v>
      </c>
      <c r="O10" s="48" t="s">
        <v>40</v>
      </c>
      <c r="P10" s="25" t="s">
        <v>42</v>
      </c>
      <c r="Q10" s="26" t="s">
        <v>8</v>
      </c>
      <c r="R10" s="3"/>
      <c r="S10" s="3"/>
    </row>
    <row r="11" spans="1:19">
      <c r="A11" s="85" t="s">
        <v>161</v>
      </c>
      <c r="B11" s="46" t="s">
        <v>115</v>
      </c>
      <c r="C11" s="46" t="s">
        <v>114</v>
      </c>
      <c r="D11" s="17">
        <v>1.8</v>
      </c>
      <c r="E11" s="24">
        <v>1</v>
      </c>
      <c r="F11" s="24">
        <v>0.5</v>
      </c>
      <c r="G11" s="30">
        <f t="shared" si="0"/>
        <v>0</v>
      </c>
      <c r="H11" s="73">
        <v>272</v>
      </c>
      <c r="I11" s="29">
        <f t="shared" si="1"/>
        <v>0</v>
      </c>
      <c r="J11" s="15"/>
      <c r="K11" s="28">
        <f t="shared" si="2"/>
        <v>0</v>
      </c>
      <c r="L11" s="49" t="s">
        <v>18</v>
      </c>
      <c r="M11" s="48" t="s">
        <v>14</v>
      </c>
      <c r="N11" s="48" t="s">
        <v>39</v>
      </c>
      <c r="O11" s="48" t="s">
        <v>40</v>
      </c>
      <c r="P11" s="48" t="s">
        <v>42</v>
      </c>
      <c r="Q11" s="26" t="s">
        <v>8</v>
      </c>
      <c r="R11" s="3"/>
      <c r="S11" s="3"/>
    </row>
    <row r="12" spans="1:19">
      <c r="A12" s="85" t="s">
        <v>161</v>
      </c>
      <c r="B12" s="46"/>
      <c r="C12" s="46" t="s">
        <v>150</v>
      </c>
      <c r="D12" s="17">
        <v>0.25</v>
      </c>
      <c r="E12" s="24">
        <v>2</v>
      </c>
      <c r="F12" s="24">
        <v>0.5</v>
      </c>
      <c r="G12" s="30">
        <f t="shared" si="0"/>
        <v>1</v>
      </c>
      <c r="H12" s="73">
        <v>80</v>
      </c>
      <c r="I12" s="29">
        <f>IF(G12&gt;0,G12*H12,0)</f>
        <v>80</v>
      </c>
      <c r="J12" s="15"/>
      <c r="K12" s="28">
        <f>I12+J12</f>
        <v>80</v>
      </c>
      <c r="L12" s="49"/>
      <c r="M12" s="48"/>
      <c r="N12" s="48"/>
      <c r="O12" s="48"/>
      <c r="P12" s="48"/>
      <c r="Q12" s="26"/>
      <c r="R12" s="3"/>
      <c r="S12" s="3"/>
    </row>
    <row r="13" spans="1:19">
      <c r="A13" s="85" t="s">
        <v>161</v>
      </c>
      <c r="B13" s="46"/>
      <c r="C13" s="46" t="s">
        <v>141</v>
      </c>
      <c r="D13" s="17">
        <v>0.5</v>
      </c>
      <c r="E13" s="24">
        <v>1</v>
      </c>
      <c r="F13" s="24">
        <v>0.5</v>
      </c>
      <c r="G13" s="30">
        <f t="shared" si="0"/>
        <v>0</v>
      </c>
      <c r="H13" s="73">
        <v>35</v>
      </c>
      <c r="I13" s="29">
        <f>IF(G13&gt;0,G13*H13,0)</f>
        <v>0</v>
      </c>
      <c r="J13" s="15"/>
      <c r="K13" s="28">
        <f>I13+J13</f>
        <v>0</v>
      </c>
      <c r="L13" s="49"/>
      <c r="M13" s="48"/>
      <c r="N13" s="48"/>
      <c r="O13" s="48"/>
      <c r="P13" s="48"/>
      <c r="Q13" s="26"/>
      <c r="R13" s="3"/>
      <c r="S13" s="3"/>
    </row>
    <row r="14" spans="1:19">
      <c r="A14" s="85" t="s">
        <v>161</v>
      </c>
      <c r="B14" s="46"/>
      <c r="C14" s="46" t="s">
        <v>143</v>
      </c>
      <c r="D14" s="17">
        <v>0</v>
      </c>
      <c r="E14" s="24">
        <v>1</v>
      </c>
      <c r="F14" s="24">
        <v>0.5</v>
      </c>
      <c r="G14" s="30">
        <v>0</v>
      </c>
      <c r="H14" s="73"/>
      <c r="I14" s="29">
        <f>IF(G14&gt;0,G14*H14,0)</f>
        <v>0</v>
      </c>
      <c r="J14" s="15"/>
      <c r="K14" s="28">
        <f>I14+J14</f>
        <v>0</v>
      </c>
      <c r="L14" s="49"/>
      <c r="M14" s="48"/>
      <c r="N14" s="48"/>
      <c r="O14" s="48"/>
      <c r="P14" s="48"/>
      <c r="Q14" s="26"/>
      <c r="R14" s="3"/>
      <c r="S14" s="3"/>
    </row>
    <row r="15" spans="1:19">
      <c r="A15" s="85" t="s">
        <v>161</v>
      </c>
      <c r="B15" s="46"/>
      <c r="C15" s="46" t="s">
        <v>144</v>
      </c>
      <c r="D15" s="17">
        <v>2</v>
      </c>
      <c r="E15" s="24">
        <v>2</v>
      </c>
      <c r="F15" s="24">
        <v>0.5</v>
      </c>
      <c r="G15" s="30">
        <f t="shared" si="0"/>
        <v>0</v>
      </c>
      <c r="H15" s="73"/>
      <c r="I15" s="29">
        <f>IF(G15&gt;0,G15*H15,0)</f>
        <v>0</v>
      </c>
      <c r="J15" s="15"/>
      <c r="K15" s="28">
        <f>I15+J15</f>
        <v>0</v>
      </c>
      <c r="L15" s="49"/>
      <c r="M15" s="48"/>
      <c r="N15" s="48"/>
      <c r="O15" s="48"/>
      <c r="P15" s="48"/>
      <c r="Q15" s="26"/>
      <c r="R15" s="3"/>
      <c r="S15" s="3"/>
    </row>
    <row r="16" spans="1:19">
      <c r="A16" s="85" t="s">
        <v>161</v>
      </c>
      <c r="B16" s="43" t="s">
        <v>104</v>
      </c>
      <c r="C16" s="43" t="s">
        <v>105</v>
      </c>
      <c r="D16" s="17">
        <v>0.33</v>
      </c>
      <c r="E16" s="24">
        <v>1</v>
      </c>
      <c r="F16" s="24">
        <v>0.6</v>
      </c>
      <c r="G16" s="30">
        <f t="shared" si="0"/>
        <v>0</v>
      </c>
      <c r="H16" s="73">
        <f>SUM(0.29*144)</f>
        <v>41.76</v>
      </c>
      <c r="I16" s="29">
        <f t="shared" si="1"/>
        <v>0</v>
      </c>
      <c r="J16" s="15"/>
      <c r="K16" s="28">
        <f t="shared" si="2"/>
        <v>0</v>
      </c>
      <c r="L16" s="49" t="s">
        <v>17</v>
      </c>
      <c r="M16" s="25" t="s">
        <v>14</v>
      </c>
      <c r="N16" s="25" t="s">
        <v>106</v>
      </c>
      <c r="O16" s="25" t="s">
        <v>107</v>
      </c>
      <c r="P16" s="25" t="s">
        <v>108</v>
      </c>
      <c r="Q16" s="26" t="s">
        <v>8</v>
      </c>
      <c r="R16" s="3"/>
      <c r="S16" s="3"/>
    </row>
    <row r="17" spans="1:19">
      <c r="A17" s="85" t="s">
        <v>161</v>
      </c>
      <c r="B17" s="46" t="s">
        <v>142</v>
      </c>
      <c r="C17" s="46" t="s">
        <v>137</v>
      </c>
      <c r="D17" s="17">
        <v>6</v>
      </c>
      <c r="E17" s="24">
        <v>2</v>
      </c>
      <c r="F17" s="24">
        <v>1</v>
      </c>
      <c r="G17" s="30">
        <f>IF(E17-D17&gt;=F17,ROUNDDOWN(E17-D17, 0),0)</f>
        <v>0</v>
      </c>
      <c r="H17" s="73">
        <v>80</v>
      </c>
      <c r="I17" s="29">
        <f>IF(G17&gt;0,G17*H17,0)</f>
        <v>0</v>
      </c>
      <c r="J17" s="15"/>
      <c r="K17" s="28">
        <f>I17+J17</f>
        <v>0</v>
      </c>
      <c r="L17" s="49" t="s">
        <v>17</v>
      </c>
      <c r="M17" s="48" t="s">
        <v>14</v>
      </c>
      <c r="N17" s="25"/>
      <c r="O17" s="48" t="s">
        <v>138</v>
      </c>
      <c r="P17" s="25"/>
      <c r="Q17" s="26"/>
      <c r="R17" s="3"/>
      <c r="S17" s="3"/>
    </row>
    <row r="18" spans="1:19">
      <c r="A18" s="85" t="s">
        <v>161</v>
      </c>
      <c r="B18" s="47" t="s">
        <v>153</v>
      </c>
      <c r="C18" s="46" t="s">
        <v>145</v>
      </c>
      <c r="D18" s="17">
        <v>2</v>
      </c>
      <c r="E18" s="24">
        <v>30</v>
      </c>
      <c r="F18" s="24">
        <v>6</v>
      </c>
      <c r="G18" s="30">
        <f t="shared" si="0"/>
        <v>28</v>
      </c>
      <c r="H18" s="73">
        <v>6</v>
      </c>
      <c r="I18" s="29">
        <f t="shared" si="1"/>
        <v>168</v>
      </c>
      <c r="J18" s="15"/>
      <c r="K18" s="28">
        <f t="shared" si="2"/>
        <v>168</v>
      </c>
      <c r="L18" s="49" t="s">
        <v>34</v>
      </c>
      <c r="M18" s="25" t="s">
        <v>14</v>
      </c>
      <c r="N18" s="25" t="s">
        <v>35</v>
      </c>
      <c r="O18" s="25" t="s">
        <v>36</v>
      </c>
      <c r="P18" s="25" t="s">
        <v>37</v>
      </c>
      <c r="Q18" s="26" t="s">
        <v>8</v>
      </c>
      <c r="R18" s="3"/>
      <c r="S18" s="3"/>
    </row>
    <row r="19" spans="1:19">
      <c r="A19" s="85" t="s">
        <v>161</v>
      </c>
      <c r="B19" s="47" t="s">
        <v>154</v>
      </c>
      <c r="C19" s="46" t="s">
        <v>146</v>
      </c>
      <c r="D19" s="17">
        <v>33</v>
      </c>
      <c r="E19" s="24">
        <v>30</v>
      </c>
      <c r="F19" s="24">
        <v>6</v>
      </c>
      <c r="G19" s="30">
        <f t="shared" si="0"/>
        <v>0</v>
      </c>
      <c r="H19" s="73">
        <v>6</v>
      </c>
      <c r="I19" s="29">
        <f t="shared" si="1"/>
        <v>0</v>
      </c>
      <c r="J19" s="15"/>
      <c r="K19" s="28">
        <f t="shared" si="2"/>
        <v>0</v>
      </c>
      <c r="L19" s="49"/>
      <c r="M19" s="25"/>
      <c r="N19" s="25"/>
      <c r="O19" s="25"/>
      <c r="P19" s="25"/>
      <c r="Q19" s="26"/>
      <c r="R19" s="3"/>
      <c r="S19" s="3"/>
    </row>
    <row r="20" spans="1:19">
      <c r="A20" s="85" t="s">
        <v>161</v>
      </c>
      <c r="B20" s="22">
        <v>54255</v>
      </c>
      <c r="C20" s="43" t="s">
        <v>109</v>
      </c>
      <c r="D20" s="17">
        <v>7</v>
      </c>
      <c r="E20" s="24">
        <v>4</v>
      </c>
      <c r="F20" s="24">
        <v>2</v>
      </c>
      <c r="G20" s="30">
        <f t="shared" si="0"/>
        <v>0</v>
      </c>
      <c r="H20" s="73">
        <v>2.61</v>
      </c>
      <c r="I20" s="29">
        <f t="shared" si="1"/>
        <v>0</v>
      </c>
      <c r="J20" s="15"/>
      <c r="K20" s="28">
        <f t="shared" si="2"/>
        <v>0</v>
      </c>
      <c r="L20" s="49" t="s">
        <v>34</v>
      </c>
      <c r="M20" s="25" t="s">
        <v>14</v>
      </c>
      <c r="N20" s="25" t="s">
        <v>35</v>
      </c>
      <c r="O20" s="25" t="s">
        <v>36</v>
      </c>
      <c r="P20" s="25" t="s">
        <v>37</v>
      </c>
      <c r="Q20" s="26" t="s">
        <v>8</v>
      </c>
      <c r="R20" s="3"/>
      <c r="S20" s="3"/>
    </row>
    <row r="21" spans="1:19">
      <c r="A21" s="85" t="s">
        <v>161</v>
      </c>
      <c r="B21" s="22">
        <v>54078</v>
      </c>
      <c r="C21" s="43" t="s">
        <v>110</v>
      </c>
      <c r="D21" s="17">
        <v>3</v>
      </c>
      <c r="E21" s="24">
        <v>2</v>
      </c>
      <c r="F21" s="24">
        <v>1</v>
      </c>
      <c r="G21" s="30">
        <f t="shared" si="0"/>
        <v>0</v>
      </c>
      <c r="H21" s="73">
        <v>86.71</v>
      </c>
      <c r="I21" s="29">
        <f t="shared" si="1"/>
        <v>0</v>
      </c>
      <c r="J21" s="15"/>
      <c r="K21" s="28">
        <f t="shared" si="2"/>
        <v>0</v>
      </c>
      <c r="L21" s="49" t="s">
        <v>34</v>
      </c>
      <c r="M21" s="25" t="s">
        <v>14</v>
      </c>
      <c r="N21" s="25" t="s">
        <v>35</v>
      </c>
      <c r="O21" s="25" t="s">
        <v>36</v>
      </c>
      <c r="P21" s="48" t="s">
        <v>37</v>
      </c>
      <c r="Q21" s="26" t="s">
        <v>8</v>
      </c>
      <c r="R21" s="3"/>
      <c r="S21" s="3"/>
    </row>
    <row r="22" spans="1:19">
      <c r="A22" s="85" t="s">
        <v>161</v>
      </c>
      <c r="B22" s="47" t="s">
        <v>117</v>
      </c>
      <c r="C22" s="46" t="s">
        <v>118</v>
      </c>
      <c r="D22" s="17">
        <v>26</v>
      </c>
      <c r="E22" s="24">
        <v>36</v>
      </c>
      <c r="F22" s="24">
        <v>12</v>
      </c>
      <c r="G22" s="30">
        <f t="shared" si="0"/>
        <v>0</v>
      </c>
      <c r="H22" s="73">
        <v>13.8</v>
      </c>
      <c r="I22" s="29">
        <f t="shared" si="1"/>
        <v>0</v>
      </c>
      <c r="J22" s="15"/>
      <c r="K22" s="28">
        <f t="shared" si="2"/>
        <v>0</v>
      </c>
      <c r="L22" s="49" t="s">
        <v>34</v>
      </c>
      <c r="M22" s="48" t="s">
        <v>14</v>
      </c>
      <c r="N22" s="48" t="s">
        <v>35</v>
      </c>
      <c r="O22" s="48" t="s">
        <v>36</v>
      </c>
      <c r="P22" s="48" t="s">
        <v>37</v>
      </c>
      <c r="Q22" s="26" t="s">
        <v>8</v>
      </c>
      <c r="R22" s="3"/>
      <c r="S22" s="3"/>
    </row>
    <row r="23" spans="1:19">
      <c r="A23" s="85" t="s">
        <v>161</v>
      </c>
      <c r="B23" s="47" t="s">
        <v>119</v>
      </c>
      <c r="C23" s="46" t="s">
        <v>116</v>
      </c>
      <c r="D23" s="17">
        <v>43</v>
      </c>
      <c r="E23" s="24">
        <v>36</v>
      </c>
      <c r="F23" s="24">
        <v>12</v>
      </c>
      <c r="G23" s="30">
        <f t="shared" si="0"/>
        <v>0</v>
      </c>
      <c r="H23" s="73">
        <v>13.8</v>
      </c>
      <c r="I23" s="29">
        <f t="shared" si="1"/>
        <v>0</v>
      </c>
      <c r="J23" s="15"/>
      <c r="K23" s="28">
        <f t="shared" si="2"/>
        <v>0</v>
      </c>
      <c r="L23" s="49" t="s">
        <v>34</v>
      </c>
      <c r="M23" s="48" t="s">
        <v>14</v>
      </c>
      <c r="N23" s="48" t="s">
        <v>35</v>
      </c>
      <c r="O23" s="48" t="s">
        <v>36</v>
      </c>
      <c r="P23" s="48" t="s">
        <v>37</v>
      </c>
      <c r="Q23" s="26" t="s">
        <v>8</v>
      </c>
      <c r="R23" s="3"/>
      <c r="S23" s="3"/>
    </row>
    <row r="24" spans="1:19">
      <c r="A24" s="85" t="s">
        <v>161</v>
      </c>
      <c r="B24" s="47" t="s">
        <v>120</v>
      </c>
      <c r="C24" s="46" t="s">
        <v>121</v>
      </c>
      <c r="D24" s="17">
        <v>6</v>
      </c>
      <c r="E24" s="24">
        <v>8</v>
      </c>
      <c r="F24" s="24">
        <v>4</v>
      </c>
      <c r="G24" s="30">
        <f t="shared" si="0"/>
        <v>0</v>
      </c>
      <c r="H24" s="73">
        <v>13.8</v>
      </c>
      <c r="I24" s="29">
        <f t="shared" si="1"/>
        <v>0</v>
      </c>
      <c r="J24" s="15"/>
      <c r="K24" s="28">
        <f t="shared" si="2"/>
        <v>0</v>
      </c>
      <c r="L24" s="49" t="s">
        <v>34</v>
      </c>
      <c r="M24" s="48" t="s">
        <v>14</v>
      </c>
      <c r="N24" s="48" t="s">
        <v>35</v>
      </c>
      <c r="O24" s="48" t="s">
        <v>36</v>
      </c>
      <c r="P24" s="48" t="s">
        <v>37</v>
      </c>
      <c r="Q24" s="26" t="s">
        <v>8</v>
      </c>
      <c r="R24" s="3"/>
      <c r="S24" s="3"/>
    </row>
    <row r="25" spans="1:19">
      <c r="A25" s="85"/>
      <c r="B25" s="47" t="s">
        <v>132</v>
      </c>
      <c r="C25" s="46" t="s">
        <v>131</v>
      </c>
      <c r="D25" s="59">
        <v>4</v>
      </c>
      <c r="E25" s="24">
        <v>6</v>
      </c>
      <c r="F25" s="24">
        <v>2</v>
      </c>
      <c r="G25" s="30">
        <f t="shared" si="0"/>
        <v>2</v>
      </c>
      <c r="H25" s="73">
        <v>150</v>
      </c>
      <c r="I25" s="29">
        <f t="shared" si="1"/>
        <v>300</v>
      </c>
      <c r="J25" s="15"/>
      <c r="K25" s="28">
        <f t="shared" si="2"/>
        <v>300</v>
      </c>
      <c r="L25" s="49"/>
      <c r="M25" s="48"/>
      <c r="N25" s="48"/>
      <c r="O25" s="48"/>
      <c r="P25" s="48"/>
      <c r="Q25" s="26"/>
      <c r="R25" s="3"/>
      <c r="S25" s="3"/>
    </row>
    <row r="26" spans="1:19">
      <c r="A26" s="85" t="s">
        <v>161</v>
      </c>
      <c r="B26" s="22">
        <v>125328</v>
      </c>
      <c r="C26" s="43" t="s">
        <v>43</v>
      </c>
      <c r="D26" s="17">
        <v>4</v>
      </c>
      <c r="E26" s="25">
        <v>4</v>
      </c>
      <c r="F26" s="25">
        <v>1</v>
      </c>
      <c r="G26" s="30">
        <f t="shared" si="0"/>
        <v>0</v>
      </c>
      <c r="H26" s="74">
        <v>8.2899999999999991</v>
      </c>
      <c r="I26" s="29">
        <f t="shared" si="1"/>
        <v>0</v>
      </c>
      <c r="J26" s="15"/>
      <c r="K26" s="28">
        <f t="shared" si="2"/>
        <v>0</v>
      </c>
      <c r="L26" s="56" t="s">
        <v>44</v>
      </c>
      <c r="M26" s="25" t="s">
        <v>14</v>
      </c>
      <c r="N26" s="25" t="s">
        <v>98</v>
      </c>
      <c r="O26" s="25" t="s">
        <v>46</v>
      </c>
      <c r="P26" s="25" t="s">
        <v>97</v>
      </c>
      <c r="Q26" s="26" t="s">
        <v>8</v>
      </c>
      <c r="R26" s="3"/>
      <c r="S26" s="3"/>
    </row>
    <row r="27" spans="1:19">
      <c r="A27" s="85" t="s">
        <v>161</v>
      </c>
      <c r="B27" s="22">
        <v>503205</v>
      </c>
      <c r="C27" s="43" t="s">
        <v>45</v>
      </c>
      <c r="D27" s="17">
        <v>4</v>
      </c>
      <c r="E27" s="24">
        <v>4</v>
      </c>
      <c r="F27" s="24">
        <v>1</v>
      </c>
      <c r="G27" s="30">
        <f t="shared" si="0"/>
        <v>0</v>
      </c>
      <c r="H27" s="73">
        <v>13.99</v>
      </c>
      <c r="I27" s="29">
        <f t="shared" si="1"/>
        <v>0</v>
      </c>
      <c r="J27" s="15"/>
      <c r="K27" s="28">
        <f t="shared" si="2"/>
        <v>0</v>
      </c>
      <c r="L27" s="49" t="s">
        <v>44</v>
      </c>
      <c r="M27" s="25" t="s">
        <v>14</v>
      </c>
      <c r="N27" s="25" t="s">
        <v>98</v>
      </c>
      <c r="O27" s="25" t="s">
        <v>46</v>
      </c>
      <c r="P27" s="25" t="s">
        <v>97</v>
      </c>
      <c r="Q27" s="26" t="s">
        <v>8</v>
      </c>
      <c r="R27" s="3"/>
      <c r="S27" s="3"/>
    </row>
    <row r="28" spans="1:19" ht="24">
      <c r="A28" s="85" t="s">
        <v>161</v>
      </c>
      <c r="B28" s="22" t="s">
        <v>89</v>
      </c>
      <c r="C28" s="46" t="s">
        <v>156</v>
      </c>
      <c r="D28" s="17">
        <v>56</v>
      </c>
      <c r="E28" s="25">
        <v>60</v>
      </c>
      <c r="F28" s="25">
        <v>12</v>
      </c>
      <c r="G28" s="30">
        <f>IF(E28-D28&gt;=F28,ROUNDUP((E28-D28)/12,0)*12,0)</f>
        <v>0</v>
      </c>
      <c r="H28" s="74">
        <v>77.989999999999995</v>
      </c>
      <c r="I28" s="29">
        <f>IF(G28&gt;0,ROUNDUP(G28/12,0)*H28,0)</f>
        <v>0</v>
      </c>
      <c r="J28" s="15"/>
      <c r="K28" s="28">
        <f t="shared" si="2"/>
        <v>0</v>
      </c>
      <c r="L28" s="56" t="s">
        <v>100</v>
      </c>
      <c r="M28" s="25" t="s">
        <v>91</v>
      </c>
      <c r="N28" s="25" t="s">
        <v>98</v>
      </c>
      <c r="O28" s="75" t="s">
        <v>96</v>
      </c>
      <c r="P28" s="25" t="s">
        <v>90</v>
      </c>
      <c r="Q28" s="26" t="s">
        <v>8</v>
      </c>
      <c r="R28" s="3"/>
      <c r="S28" s="3"/>
    </row>
    <row r="29" spans="1:19">
      <c r="A29" s="85" t="s">
        <v>161</v>
      </c>
      <c r="B29" s="22" t="s">
        <v>103</v>
      </c>
      <c r="C29" s="43" t="s">
        <v>84</v>
      </c>
      <c r="D29" s="17">
        <v>1</v>
      </c>
      <c r="E29" s="25">
        <v>2</v>
      </c>
      <c r="F29" s="25">
        <v>1</v>
      </c>
      <c r="G29" s="30">
        <v>0</v>
      </c>
      <c r="H29" s="74">
        <v>49.99</v>
      </c>
      <c r="I29" s="29">
        <f t="shared" si="1"/>
        <v>0</v>
      </c>
      <c r="J29" s="15"/>
      <c r="K29" s="28">
        <f t="shared" si="2"/>
        <v>0</v>
      </c>
      <c r="L29" s="56" t="s">
        <v>101</v>
      </c>
      <c r="M29" s="25" t="s">
        <v>91</v>
      </c>
      <c r="N29" s="48" t="s">
        <v>129</v>
      </c>
      <c r="O29" s="48" t="s">
        <v>128</v>
      </c>
      <c r="P29" s="48" t="s">
        <v>130</v>
      </c>
      <c r="Q29" s="26" t="s">
        <v>8</v>
      </c>
      <c r="R29" s="3"/>
      <c r="S29" s="3"/>
    </row>
    <row r="30" spans="1:19">
      <c r="A30" s="85" t="s">
        <v>161</v>
      </c>
      <c r="B30" s="22" t="s">
        <v>85</v>
      </c>
      <c r="C30" s="43" t="s">
        <v>86</v>
      </c>
      <c r="D30" s="17">
        <v>0.5</v>
      </c>
      <c r="E30" s="25">
        <v>1</v>
      </c>
      <c r="F30" s="25">
        <v>0.5</v>
      </c>
      <c r="G30" s="30">
        <f t="shared" si="0"/>
        <v>0</v>
      </c>
      <c r="H30" s="74">
        <v>35</v>
      </c>
      <c r="I30" s="29">
        <f t="shared" si="1"/>
        <v>0</v>
      </c>
      <c r="J30" s="15"/>
      <c r="K30" s="28">
        <f t="shared" si="2"/>
        <v>0</v>
      </c>
      <c r="L30" s="56" t="s">
        <v>18</v>
      </c>
      <c r="M30" s="25" t="s">
        <v>14</v>
      </c>
      <c r="N30" s="25" t="s">
        <v>39</v>
      </c>
      <c r="O30" s="25" t="s">
        <v>40</v>
      </c>
      <c r="P30" s="25" t="s">
        <v>42</v>
      </c>
      <c r="Q30" s="26" t="s">
        <v>8</v>
      </c>
      <c r="R30" s="3"/>
      <c r="S30" s="3"/>
    </row>
    <row r="31" spans="1:19">
      <c r="A31" s="85" t="s">
        <v>161</v>
      </c>
      <c r="B31" s="22" t="s">
        <v>47</v>
      </c>
      <c r="C31" s="43" t="s">
        <v>48</v>
      </c>
      <c r="D31" s="17">
        <v>28</v>
      </c>
      <c r="E31" s="25">
        <v>20</v>
      </c>
      <c r="F31" s="25">
        <v>6</v>
      </c>
      <c r="G31" s="30">
        <f t="shared" si="0"/>
        <v>0</v>
      </c>
      <c r="H31" s="74">
        <v>1.32</v>
      </c>
      <c r="I31" s="29">
        <f t="shared" si="1"/>
        <v>0</v>
      </c>
      <c r="J31" s="15"/>
      <c r="K31" s="28">
        <f t="shared" si="2"/>
        <v>0</v>
      </c>
      <c r="L31" s="56" t="s">
        <v>102</v>
      </c>
      <c r="M31" s="25" t="s">
        <v>14</v>
      </c>
      <c r="N31" s="25" t="s">
        <v>98</v>
      </c>
      <c r="O31" s="25" t="s">
        <v>49</v>
      </c>
      <c r="P31" s="25" t="s">
        <v>98</v>
      </c>
      <c r="Q31" s="26" t="s">
        <v>8</v>
      </c>
      <c r="R31" s="3"/>
      <c r="S31" s="3"/>
    </row>
    <row r="32" spans="1:19">
      <c r="A32" s="85" t="s">
        <v>161</v>
      </c>
      <c r="B32" s="22" t="s">
        <v>50</v>
      </c>
      <c r="C32" s="43" t="s">
        <v>51</v>
      </c>
      <c r="D32" s="17">
        <v>44</v>
      </c>
      <c r="E32" s="25">
        <v>20</v>
      </c>
      <c r="F32" s="25">
        <v>6</v>
      </c>
      <c r="G32" s="30">
        <f t="shared" si="0"/>
        <v>0</v>
      </c>
      <c r="H32" s="74">
        <v>1.28</v>
      </c>
      <c r="I32" s="29">
        <f t="shared" si="1"/>
        <v>0</v>
      </c>
      <c r="J32" s="15"/>
      <c r="K32" s="28">
        <f t="shared" si="2"/>
        <v>0</v>
      </c>
      <c r="L32" s="56" t="s">
        <v>102</v>
      </c>
      <c r="M32" s="25" t="s">
        <v>14</v>
      </c>
      <c r="N32" s="25" t="s">
        <v>98</v>
      </c>
      <c r="O32" s="25" t="s">
        <v>49</v>
      </c>
      <c r="P32" s="25" t="s">
        <v>98</v>
      </c>
      <c r="Q32" s="26" t="s">
        <v>8</v>
      </c>
      <c r="R32" s="3"/>
      <c r="S32" s="3"/>
    </row>
    <row r="33" spans="1:19">
      <c r="A33" s="85" t="s">
        <v>161</v>
      </c>
      <c r="B33" s="22" t="s">
        <v>52</v>
      </c>
      <c r="C33" s="43" t="s">
        <v>53</v>
      </c>
      <c r="D33" s="17">
        <v>13</v>
      </c>
      <c r="E33" s="25">
        <v>4</v>
      </c>
      <c r="F33" s="25">
        <v>2</v>
      </c>
      <c r="G33" s="30">
        <f t="shared" si="0"/>
        <v>0</v>
      </c>
      <c r="H33" s="74">
        <v>0.79</v>
      </c>
      <c r="I33" s="29">
        <f t="shared" si="1"/>
        <v>0</v>
      </c>
      <c r="J33" s="15"/>
      <c r="K33" s="28">
        <f t="shared" si="2"/>
        <v>0</v>
      </c>
      <c r="L33" s="56" t="s">
        <v>102</v>
      </c>
      <c r="M33" s="25" t="s">
        <v>14</v>
      </c>
      <c r="N33" s="25" t="s">
        <v>98</v>
      </c>
      <c r="O33" s="25" t="s">
        <v>54</v>
      </c>
      <c r="P33" s="25" t="s">
        <v>99</v>
      </c>
      <c r="Q33" s="26" t="s">
        <v>8</v>
      </c>
      <c r="R33" s="3"/>
      <c r="S33" s="3"/>
    </row>
    <row r="34" spans="1:19">
      <c r="A34" s="85" t="s">
        <v>161</v>
      </c>
      <c r="B34" s="22" t="s">
        <v>55</v>
      </c>
      <c r="C34" s="43" t="s">
        <v>56</v>
      </c>
      <c r="D34" s="17">
        <v>5</v>
      </c>
      <c r="E34" s="25">
        <v>4</v>
      </c>
      <c r="F34" s="25">
        <v>2</v>
      </c>
      <c r="G34" s="30">
        <f t="shared" si="0"/>
        <v>0</v>
      </c>
      <c r="H34" s="74">
        <v>3.99</v>
      </c>
      <c r="I34" s="29">
        <f t="shared" si="1"/>
        <v>0</v>
      </c>
      <c r="J34" s="15"/>
      <c r="K34" s="28">
        <f t="shared" si="2"/>
        <v>0</v>
      </c>
      <c r="L34" s="56" t="s">
        <v>102</v>
      </c>
      <c r="M34" s="25" t="s">
        <v>14</v>
      </c>
      <c r="N34" s="25" t="s">
        <v>98</v>
      </c>
      <c r="O34" s="25" t="s">
        <v>54</v>
      </c>
      <c r="P34" s="25" t="s">
        <v>99</v>
      </c>
      <c r="Q34" s="26" t="s">
        <v>8</v>
      </c>
      <c r="R34" s="3"/>
      <c r="S34" s="3"/>
    </row>
    <row r="35" spans="1:19">
      <c r="A35" s="85" t="s">
        <v>161</v>
      </c>
      <c r="B35" s="22" t="s">
        <v>57</v>
      </c>
      <c r="C35" s="43" t="s">
        <v>58</v>
      </c>
      <c r="D35" s="17">
        <v>6</v>
      </c>
      <c r="E35" s="25">
        <v>4</v>
      </c>
      <c r="F35" s="25">
        <v>2</v>
      </c>
      <c r="G35" s="30">
        <f t="shared" si="0"/>
        <v>0</v>
      </c>
      <c r="H35" s="74">
        <v>5.3</v>
      </c>
      <c r="I35" s="29">
        <f t="shared" si="1"/>
        <v>0</v>
      </c>
      <c r="J35" s="15"/>
      <c r="K35" s="28">
        <f t="shared" si="2"/>
        <v>0</v>
      </c>
      <c r="L35" s="56" t="s">
        <v>34</v>
      </c>
      <c r="M35" s="25" t="s">
        <v>14</v>
      </c>
      <c r="N35" s="25" t="s">
        <v>95</v>
      </c>
      <c r="O35" s="25" t="s">
        <v>59</v>
      </c>
      <c r="P35" s="25" t="s">
        <v>87</v>
      </c>
      <c r="Q35" s="26" t="s">
        <v>8</v>
      </c>
      <c r="R35" s="3"/>
      <c r="S35" s="3"/>
    </row>
    <row r="36" spans="1:19">
      <c r="A36" s="85" t="s">
        <v>161</v>
      </c>
      <c r="B36" s="22" t="s">
        <v>93</v>
      </c>
      <c r="C36" s="43" t="s">
        <v>60</v>
      </c>
      <c r="D36" s="17">
        <v>4</v>
      </c>
      <c r="E36" s="25">
        <v>4</v>
      </c>
      <c r="F36" s="25">
        <v>2</v>
      </c>
      <c r="G36" s="30">
        <f t="shared" si="0"/>
        <v>0</v>
      </c>
      <c r="H36" s="74">
        <v>5.0999999999999996</v>
      </c>
      <c r="I36" s="29">
        <f t="shared" si="1"/>
        <v>0</v>
      </c>
      <c r="J36" s="15"/>
      <c r="K36" s="28">
        <f t="shared" si="2"/>
        <v>0</v>
      </c>
      <c r="L36" s="56" t="s">
        <v>34</v>
      </c>
      <c r="M36" s="25" t="s">
        <v>14</v>
      </c>
      <c r="N36" s="25" t="s">
        <v>95</v>
      </c>
      <c r="O36" s="25" t="s">
        <v>59</v>
      </c>
      <c r="P36" s="25" t="s">
        <v>87</v>
      </c>
      <c r="Q36" s="26" t="s">
        <v>8</v>
      </c>
      <c r="R36" s="3"/>
      <c r="S36" s="3"/>
    </row>
    <row r="37" spans="1:19">
      <c r="A37" s="85" t="s">
        <v>161</v>
      </c>
      <c r="B37" s="22" t="s">
        <v>61</v>
      </c>
      <c r="C37" s="43" t="s">
        <v>62</v>
      </c>
      <c r="D37" s="17">
        <v>9</v>
      </c>
      <c r="E37" s="25">
        <v>4</v>
      </c>
      <c r="F37" s="25">
        <v>2</v>
      </c>
      <c r="G37" s="30">
        <f t="shared" si="0"/>
        <v>0</v>
      </c>
      <c r="H37" s="74">
        <v>0.79</v>
      </c>
      <c r="I37" s="29">
        <f t="shared" si="1"/>
        <v>0</v>
      </c>
      <c r="J37" s="15"/>
      <c r="K37" s="28">
        <f t="shared" si="2"/>
        <v>0</v>
      </c>
      <c r="L37" s="56" t="s">
        <v>102</v>
      </c>
      <c r="M37" s="25" t="s">
        <v>14</v>
      </c>
      <c r="N37" s="25" t="s">
        <v>98</v>
      </c>
      <c r="O37" s="25" t="s">
        <v>54</v>
      </c>
      <c r="P37" s="25" t="s">
        <v>99</v>
      </c>
      <c r="Q37" s="26" t="s">
        <v>8</v>
      </c>
      <c r="R37" s="3"/>
      <c r="S37" s="3"/>
    </row>
    <row r="38" spans="1:19">
      <c r="A38" s="85" t="s">
        <v>161</v>
      </c>
      <c r="B38" s="22" t="s">
        <v>63</v>
      </c>
      <c r="C38" s="43" t="s">
        <v>64</v>
      </c>
      <c r="D38" s="17">
        <v>3</v>
      </c>
      <c r="E38" s="25">
        <v>4</v>
      </c>
      <c r="F38" s="25">
        <v>2</v>
      </c>
      <c r="G38" s="30">
        <f t="shared" si="0"/>
        <v>0</v>
      </c>
      <c r="H38" s="74">
        <v>0.79</v>
      </c>
      <c r="I38" s="29">
        <f t="shared" si="1"/>
        <v>0</v>
      </c>
      <c r="J38" s="15"/>
      <c r="K38" s="28">
        <f t="shared" si="2"/>
        <v>0</v>
      </c>
      <c r="L38" s="56" t="s">
        <v>102</v>
      </c>
      <c r="M38" s="25" t="s">
        <v>14</v>
      </c>
      <c r="N38" s="25" t="s">
        <v>98</v>
      </c>
      <c r="O38" s="25" t="s">
        <v>54</v>
      </c>
      <c r="P38" s="25" t="s">
        <v>99</v>
      </c>
      <c r="Q38" s="26" t="s">
        <v>8</v>
      </c>
      <c r="R38" s="3"/>
      <c r="S38" s="3"/>
    </row>
    <row r="39" spans="1:19">
      <c r="A39" s="85" t="s">
        <v>161</v>
      </c>
      <c r="B39" s="22" t="s">
        <v>65</v>
      </c>
      <c r="C39" s="43" t="s">
        <v>66</v>
      </c>
      <c r="D39" s="17">
        <v>37</v>
      </c>
      <c r="E39" s="25">
        <v>20</v>
      </c>
      <c r="F39" s="25">
        <v>6</v>
      </c>
      <c r="G39" s="30">
        <f t="shared" si="0"/>
        <v>0</v>
      </c>
      <c r="H39" s="74">
        <v>0.79</v>
      </c>
      <c r="I39" s="29">
        <f t="shared" si="1"/>
        <v>0</v>
      </c>
      <c r="J39" s="15"/>
      <c r="K39" s="28">
        <f t="shared" si="2"/>
        <v>0</v>
      </c>
      <c r="L39" s="56" t="s">
        <v>102</v>
      </c>
      <c r="M39" s="25" t="s">
        <v>14</v>
      </c>
      <c r="N39" s="25" t="s">
        <v>98</v>
      </c>
      <c r="O39" s="25" t="s">
        <v>54</v>
      </c>
      <c r="P39" s="25" t="s">
        <v>99</v>
      </c>
      <c r="Q39" s="26" t="s">
        <v>8</v>
      </c>
      <c r="R39" s="3"/>
      <c r="S39" s="3"/>
    </row>
    <row r="40" spans="1:19">
      <c r="A40" s="85" t="s">
        <v>161</v>
      </c>
      <c r="B40" s="22" t="s">
        <v>67</v>
      </c>
      <c r="C40" s="43" t="s">
        <v>68</v>
      </c>
      <c r="D40" s="17">
        <v>22</v>
      </c>
      <c r="E40" s="25">
        <v>4</v>
      </c>
      <c r="F40" s="25">
        <v>2</v>
      </c>
      <c r="G40" s="30">
        <f t="shared" si="0"/>
        <v>0</v>
      </c>
      <c r="H40" s="74">
        <v>1.19</v>
      </c>
      <c r="I40" s="29">
        <f t="shared" si="1"/>
        <v>0</v>
      </c>
      <c r="J40" s="15"/>
      <c r="K40" s="28">
        <f t="shared" si="2"/>
        <v>0</v>
      </c>
      <c r="L40" s="56" t="s">
        <v>102</v>
      </c>
      <c r="M40" s="25" t="s">
        <v>14</v>
      </c>
      <c r="N40" s="25" t="s">
        <v>98</v>
      </c>
      <c r="O40" s="25" t="s">
        <v>54</v>
      </c>
      <c r="P40" s="25" t="s">
        <v>99</v>
      </c>
      <c r="Q40" s="26" t="s">
        <v>8</v>
      </c>
      <c r="R40" s="3"/>
      <c r="S40" s="3"/>
    </row>
    <row r="41" spans="1:19">
      <c r="A41" s="85" t="s">
        <v>161</v>
      </c>
      <c r="B41" s="22" t="s">
        <v>69</v>
      </c>
      <c r="C41" s="43" t="s">
        <v>70</v>
      </c>
      <c r="D41" s="17">
        <v>7</v>
      </c>
      <c r="E41" s="25">
        <v>4</v>
      </c>
      <c r="F41" s="25">
        <v>2</v>
      </c>
      <c r="G41" s="30">
        <f t="shared" si="0"/>
        <v>0</v>
      </c>
      <c r="H41" s="74">
        <v>4.49</v>
      </c>
      <c r="I41" s="29">
        <f t="shared" si="1"/>
        <v>0</v>
      </c>
      <c r="J41" s="15"/>
      <c r="K41" s="28">
        <f t="shared" si="2"/>
        <v>0</v>
      </c>
      <c r="L41" s="56" t="s">
        <v>34</v>
      </c>
      <c r="M41" s="25" t="s">
        <v>14</v>
      </c>
      <c r="N41" s="25" t="s">
        <v>95</v>
      </c>
      <c r="O41" s="25" t="s">
        <v>59</v>
      </c>
      <c r="P41" s="25" t="s">
        <v>87</v>
      </c>
      <c r="Q41" s="26" t="s">
        <v>8</v>
      </c>
      <c r="R41" s="3"/>
      <c r="S41" s="3"/>
    </row>
    <row r="42" spans="1:19" ht="24">
      <c r="A42" s="85" t="s">
        <v>161</v>
      </c>
      <c r="B42" s="50" t="s">
        <v>122</v>
      </c>
      <c r="C42" s="46" t="s">
        <v>124</v>
      </c>
      <c r="D42" s="17">
        <v>20</v>
      </c>
      <c r="E42" s="25">
        <v>20</v>
      </c>
      <c r="F42" s="25">
        <v>6</v>
      </c>
      <c r="G42" s="30">
        <f t="shared" si="0"/>
        <v>0</v>
      </c>
      <c r="H42" s="74">
        <v>2</v>
      </c>
      <c r="I42" s="29">
        <f t="shared" si="1"/>
        <v>0</v>
      </c>
      <c r="J42" s="15"/>
      <c r="K42" s="28">
        <f t="shared" si="2"/>
        <v>0</v>
      </c>
      <c r="L42" s="56"/>
      <c r="M42" s="25"/>
      <c r="N42" s="25"/>
      <c r="O42" s="48" t="s">
        <v>123</v>
      </c>
      <c r="P42" s="25"/>
      <c r="Q42" s="26" t="s">
        <v>8</v>
      </c>
      <c r="R42" s="3"/>
      <c r="S42" s="3"/>
    </row>
    <row r="43" spans="1:19">
      <c r="A43" s="85" t="s">
        <v>161</v>
      </c>
      <c r="B43" s="22" t="s">
        <v>94</v>
      </c>
      <c r="C43" s="46" t="s">
        <v>71</v>
      </c>
      <c r="D43" s="17">
        <v>7</v>
      </c>
      <c r="E43" s="25">
        <v>6</v>
      </c>
      <c r="F43" s="25">
        <v>2</v>
      </c>
      <c r="G43" s="30">
        <f t="shared" si="0"/>
        <v>0</v>
      </c>
      <c r="H43" s="74">
        <v>13.2</v>
      </c>
      <c r="I43" s="29">
        <f t="shared" si="1"/>
        <v>0</v>
      </c>
      <c r="J43" s="15"/>
      <c r="K43" s="28">
        <f t="shared" si="2"/>
        <v>0</v>
      </c>
      <c r="L43" s="56" t="s">
        <v>34</v>
      </c>
      <c r="M43" s="25" t="s">
        <v>14</v>
      </c>
      <c r="N43" s="25" t="s">
        <v>95</v>
      </c>
      <c r="O43" s="25" t="s">
        <v>59</v>
      </c>
      <c r="P43" s="25" t="s">
        <v>87</v>
      </c>
      <c r="Q43" s="26" t="s">
        <v>8</v>
      </c>
      <c r="R43" s="3"/>
      <c r="S43" s="3"/>
    </row>
    <row r="44" spans="1:19">
      <c r="A44" s="85" t="s">
        <v>161</v>
      </c>
      <c r="B44" s="22"/>
      <c r="C44" s="46" t="s">
        <v>157</v>
      </c>
      <c r="D44" s="17">
        <v>4</v>
      </c>
      <c r="E44" s="25"/>
      <c r="F44" s="25"/>
      <c r="G44" s="30"/>
      <c r="H44" s="74"/>
      <c r="I44" s="29"/>
      <c r="J44" s="15"/>
      <c r="K44" s="28"/>
      <c r="L44" s="56"/>
      <c r="M44" s="25"/>
      <c r="N44" s="25"/>
      <c r="O44" s="25"/>
      <c r="P44" s="25"/>
      <c r="Q44" s="26"/>
      <c r="R44" s="3"/>
      <c r="S44" s="3"/>
    </row>
    <row r="45" spans="1:19">
      <c r="A45" s="85" t="s">
        <v>161</v>
      </c>
      <c r="B45" s="22" t="s">
        <v>72</v>
      </c>
      <c r="C45" s="43" t="s">
        <v>73</v>
      </c>
      <c r="D45" s="59">
        <v>19</v>
      </c>
      <c r="E45" s="25">
        <v>12</v>
      </c>
      <c r="F45" s="25">
        <v>4</v>
      </c>
      <c r="G45" s="30">
        <f t="shared" si="0"/>
        <v>0</v>
      </c>
      <c r="H45" s="74">
        <v>0.79</v>
      </c>
      <c r="I45" s="29">
        <f t="shared" si="1"/>
        <v>0</v>
      </c>
      <c r="J45" s="15"/>
      <c r="K45" s="28">
        <f t="shared" si="2"/>
        <v>0</v>
      </c>
      <c r="L45" s="56" t="s">
        <v>102</v>
      </c>
      <c r="M45" s="25" t="s">
        <v>14</v>
      </c>
      <c r="N45" s="25" t="s">
        <v>98</v>
      </c>
      <c r="O45" s="25" t="s">
        <v>54</v>
      </c>
      <c r="P45" s="25" t="s">
        <v>99</v>
      </c>
      <c r="Q45" s="26" t="s">
        <v>8</v>
      </c>
      <c r="R45" s="3"/>
      <c r="S45" s="3"/>
    </row>
    <row r="46" spans="1:19">
      <c r="A46" s="85" t="s">
        <v>161</v>
      </c>
      <c r="B46" s="22" t="s">
        <v>74</v>
      </c>
      <c r="C46" s="43" t="s">
        <v>75</v>
      </c>
      <c r="D46" s="17">
        <v>21</v>
      </c>
      <c r="E46" s="25">
        <v>12</v>
      </c>
      <c r="F46" s="25">
        <v>4</v>
      </c>
      <c r="G46" s="30">
        <f t="shared" si="0"/>
        <v>0</v>
      </c>
      <c r="H46" s="74">
        <v>0.84</v>
      </c>
      <c r="I46" s="29">
        <f t="shared" si="1"/>
        <v>0</v>
      </c>
      <c r="J46" s="15"/>
      <c r="K46" s="28">
        <f t="shared" si="2"/>
        <v>0</v>
      </c>
      <c r="L46" s="56" t="s">
        <v>102</v>
      </c>
      <c r="M46" s="25" t="s">
        <v>14</v>
      </c>
      <c r="N46" s="25" t="s">
        <v>98</v>
      </c>
      <c r="O46" s="25" t="s">
        <v>49</v>
      </c>
      <c r="P46" s="25" t="s">
        <v>98</v>
      </c>
      <c r="Q46" s="26" t="s">
        <v>8</v>
      </c>
      <c r="R46" s="3"/>
      <c r="S46" s="3"/>
    </row>
    <row r="47" spans="1:19">
      <c r="A47" s="85" t="s">
        <v>161</v>
      </c>
      <c r="B47" s="22" t="s">
        <v>76</v>
      </c>
      <c r="C47" s="43" t="s">
        <v>77</v>
      </c>
      <c r="D47" s="17">
        <v>7</v>
      </c>
      <c r="E47" s="25">
        <v>6</v>
      </c>
      <c r="F47" s="25">
        <v>2</v>
      </c>
      <c r="G47" s="30">
        <f t="shared" si="0"/>
        <v>0</v>
      </c>
      <c r="H47" s="74">
        <v>3</v>
      </c>
      <c r="I47" s="29">
        <f t="shared" si="1"/>
        <v>0</v>
      </c>
      <c r="J47" s="15"/>
      <c r="K47" s="28">
        <f t="shared" si="2"/>
        <v>0</v>
      </c>
      <c r="L47" s="56" t="s">
        <v>102</v>
      </c>
      <c r="M47" s="25" t="s">
        <v>14</v>
      </c>
      <c r="N47" s="25" t="s">
        <v>98</v>
      </c>
      <c r="O47" s="25" t="s">
        <v>49</v>
      </c>
      <c r="P47" s="25" t="s">
        <v>98</v>
      </c>
      <c r="Q47" s="26" t="s">
        <v>8</v>
      </c>
      <c r="R47" s="3"/>
      <c r="S47" s="3"/>
    </row>
    <row r="48" spans="1:19">
      <c r="A48" s="85" t="s">
        <v>161</v>
      </c>
      <c r="B48" s="22" t="s">
        <v>78</v>
      </c>
      <c r="C48" s="43" t="s">
        <v>79</v>
      </c>
      <c r="D48" s="17">
        <v>8</v>
      </c>
      <c r="E48" s="25">
        <v>6</v>
      </c>
      <c r="F48" s="25">
        <v>2</v>
      </c>
      <c r="G48" s="30">
        <f t="shared" si="0"/>
        <v>0</v>
      </c>
      <c r="H48" s="74">
        <v>3</v>
      </c>
      <c r="I48" s="29">
        <f t="shared" si="1"/>
        <v>0</v>
      </c>
      <c r="J48" s="15"/>
      <c r="K48" s="28">
        <f t="shared" si="2"/>
        <v>0</v>
      </c>
      <c r="L48" s="56" t="s">
        <v>102</v>
      </c>
      <c r="M48" s="25" t="s">
        <v>14</v>
      </c>
      <c r="N48" s="25" t="s">
        <v>98</v>
      </c>
      <c r="O48" s="25" t="s">
        <v>49</v>
      </c>
      <c r="P48" s="25" t="s">
        <v>98</v>
      </c>
      <c r="Q48" s="26" t="s">
        <v>8</v>
      </c>
      <c r="R48" s="3"/>
      <c r="S48" s="3"/>
    </row>
    <row r="49" spans="1:19">
      <c r="A49" s="85" t="s">
        <v>161</v>
      </c>
      <c r="B49" s="22" t="s">
        <v>80</v>
      </c>
      <c r="C49" s="22" t="s">
        <v>81</v>
      </c>
      <c r="D49" s="17">
        <v>5</v>
      </c>
      <c r="E49" s="25">
        <v>4</v>
      </c>
      <c r="F49" s="25">
        <v>2</v>
      </c>
      <c r="G49" s="30">
        <f t="shared" si="0"/>
        <v>0</v>
      </c>
      <c r="H49" s="74">
        <v>6</v>
      </c>
      <c r="I49" s="29">
        <f t="shared" si="1"/>
        <v>0</v>
      </c>
      <c r="J49" s="15"/>
      <c r="K49" s="28">
        <f t="shared" si="2"/>
        <v>0</v>
      </c>
      <c r="L49" s="56" t="s">
        <v>102</v>
      </c>
      <c r="M49" s="25" t="s">
        <v>14</v>
      </c>
      <c r="N49" s="25" t="s">
        <v>98</v>
      </c>
      <c r="O49" s="25" t="s">
        <v>49</v>
      </c>
      <c r="P49" s="25" t="s">
        <v>98</v>
      </c>
      <c r="Q49" s="26" t="s">
        <v>8</v>
      </c>
      <c r="R49" s="3"/>
      <c r="S49" s="3"/>
    </row>
    <row r="50" spans="1:19">
      <c r="A50" s="85" t="s">
        <v>161</v>
      </c>
      <c r="B50" s="22" t="s">
        <v>82</v>
      </c>
      <c r="C50" s="22" t="s">
        <v>83</v>
      </c>
      <c r="D50" s="17">
        <v>24</v>
      </c>
      <c r="E50" s="25">
        <v>4</v>
      </c>
      <c r="F50" s="25">
        <v>2</v>
      </c>
      <c r="G50" s="30">
        <f t="shared" si="0"/>
        <v>0</v>
      </c>
      <c r="H50" s="74">
        <v>3</v>
      </c>
      <c r="I50" s="29">
        <f t="shared" si="1"/>
        <v>0</v>
      </c>
      <c r="J50" s="15"/>
      <c r="K50" s="28">
        <f t="shared" si="2"/>
        <v>0</v>
      </c>
      <c r="L50" s="56" t="s">
        <v>102</v>
      </c>
      <c r="M50" s="25" t="s">
        <v>14</v>
      </c>
      <c r="N50" s="25" t="s">
        <v>98</v>
      </c>
      <c r="O50" s="25" t="s">
        <v>49</v>
      </c>
      <c r="P50" s="25" t="s">
        <v>98</v>
      </c>
      <c r="Q50" s="26" t="s">
        <v>8</v>
      </c>
      <c r="R50" s="3"/>
      <c r="S50" s="3"/>
    </row>
    <row r="51" spans="1:19">
      <c r="A51" s="85" t="s">
        <v>161</v>
      </c>
      <c r="B51" s="22" t="s">
        <v>133</v>
      </c>
      <c r="C51" s="43" t="s">
        <v>134</v>
      </c>
      <c r="D51" s="17">
        <v>19</v>
      </c>
      <c r="E51" s="25">
        <v>12</v>
      </c>
      <c r="F51" s="25">
        <v>2</v>
      </c>
      <c r="G51" s="30">
        <f t="shared" si="0"/>
        <v>0</v>
      </c>
      <c r="H51" s="74">
        <v>11.99</v>
      </c>
      <c r="I51" s="29">
        <f t="shared" si="1"/>
        <v>0</v>
      </c>
      <c r="J51" s="76"/>
      <c r="K51" s="28">
        <f t="shared" si="2"/>
        <v>0</v>
      </c>
      <c r="L51" s="56" t="s">
        <v>17</v>
      </c>
      <c r="M51" s="25" t="s">
        <v>14</v>
      </c>
      <c r="N51" s="25" t="s">
        <v>98</v>
      </c>
      <c r="O51" s="25" t="s">
        <v>135</v>
      </c>
      <c r="P51" s="25" t="s">
        <v>136</v>
      </c>
      <c r="Q51" s="26" t="s">
        <v>8</v>
      </c>
      <c r="R51" s="3"/>
      <c r="S51" s="3"/>
    </row>
    <row r="52" spans="1:19">
      <c r="A52" s="85" t="s">
        <v>161</v>
      </c>
      <c r="B52" s="22"/>
      <c r="C52" s="46" t="s">
        <v>155</v>
      </c>
      <c r="D52" s="17">
        <v>0.4</v>
      </c>
      <c r="E52" s="25">
        <v>1</v>
      </c>
      <c r="F52" s="25">
        <v>0.5</v>
      </c>
      <c r="G52" s="30">
        <f>IF(E52-D52&gt;=F52,ROUNDDOWN(E52-D52, 0),0)</f>
        <v>0</v>
      </c>
      <c r="H52" s="74">
        <v>9.99</v>
      </c>
      <c r="I52" s="29">
        <f>IF(G52&gt;0,H52,0)</f>
        <v>0</v>
      </c>
      <c r="J52" s="76"/>
      <c r="K52" s="28">
        <f>I52+J52</f>
        <v>0</v>
      </c>
      <c r="L52" s="56"/>
      <c r="M52" s="25"/>
      <c r="N52" s="25"/>
      <c r="O52" s="48" t="s">
        <v>46</v>
      </c>
      <c r="P52" s="25"/>
      <c r="Q52" s="26"/>
      <c r="R52" s="3"/>
      <c r="S52" s="3"/>
    </row>
    <row r="53" spans="1:19">
      <c r="A53" s="85" t="s">
        <v>161</v>
      </c>
      <c r="B53" s="22"/>
      <c r="C53" s="46" t="s">
        <v>151</v>
      </c>
      <c r="D53" s="17">
        <v>1</v>
      </c>
      <c r="E53" s="25">
        <v>2</v>
      </c>
      <c r="F53" s="25">
        <v>1</v>
      </c>
      <c r="G53" s="30">
        <v>0</v>
      </c>
      <c r="H53" s="74">
        <v>3.79</v>
      </c>
      <c r="I53" s="29">
        <f>IF(G53&gt;0,G53*H53,0)</f>
        <v>0</v>
      </c>
      <c r="J53" s="76"/>
      <c r="K53" s="28">
        <f>I53+J53</f>
        <v>0</v>
      </c>
      <c r="L53" s="56"/>
      <c r="M53" s="25"/>
      <c r="N53" s="25"/>
      <c r="O53" s="48" t="s">
        <v>46</v>
      </c>
      <c r="P53" s="25"/>
      <c r="Q53" s="26"/>
      <c r="R53" s="3"/>
      <c r="S53" s="3"/>
    </row>
    <row r="54" spans="1:19">
      <c r="A54" s="85" t="s">
        <v>161</v>
      </c>
      <c r="B54" s="22"/>
      <c r="C54" s="46" t="s">
        <v>152</v>
      </c>
      <c r="D54" s="17">
        <v>1</v>
      </c>
      <c r="E54" s="25">
        <v>2</v>
      </c>
      <c r="F54" s="25">
        <v>1</v>
      </c>
      <c r="G54" s="30">
        <v>0</v>
      </c>
      <c r="H54" s="74">
        <v>6</v>
      </c>
      <c r="I54" s="29">
        <f>IF(G54&gt;0,G54*H54,0)</f>
        <v>0</v>
      </c>
      <c r="J54" s="76"/>
      <c r="K54" s="28">
        <f>I54+J54</f>
        <v>0</v>
      </c>
      <c r="L54" s="56"/>
      <c r="M54" s="25"/>
      <c r="N54" s="25"/>
      <c r="O54" s="25"/>
      <c r="P54" s="25"/>
      <c r="Q54" s="26"/>
      <c r="R54" s="3"/>
      <c r="S54" s="3"/>
    </row>
    <row r="55" spans="1:19">
      <c r="A55" s="85" t="s">
        <v>161</v>
      </c>
      <c r="B55" s="47" t="s">
        <v>139</v>
      </c>
      <c r="C55" s="47" t="s">
        <v>140</v>
      </c>
      <c r="D55" s="17">
        <v>1800</v>
      </c>
      <c r="E55" s="25">
        <v>2000</v>
      </c>
      <c r="F55" s="25">
        <v>500</v>
      </c>
      <c r="G55" s="30">
        <f>IF(E55-D55&gt;=F55,ROUNDDOWN(E55-D55, 0),0)</f>
        <v>0</v>
      </c>
      <c r="H55" s="74">
        <v>0.02</v>
      </c>
      <c r="I55" s="29">
        <f t="shared" si="1"/>
        <v>0</v>
      </c>
      <c r="J55" s="76"/>
      <c r="K55" s="28">
        <f>I55+J55</f>
        <v>0</v>
      </c>
      <c r="L55" s="56"/>
      <c r="M55" s="25"/>
      <c r="N55" s="25"/>
      <c r="O55" s="25"/>
      <c r="P55" s="25"/>
      <c r="Q55" s="25"/>
      <c r="R55" s="3"/>
      <c r="S55" s="3"/>
    </row>
    <row r="56" spans="1:19">
      <c r="A56" s="85"/>
      <c r="B56" s="1"/>
      <c r="C56" s="1"/>
      <c r="D56" s="9"/>
      <c r="E56" s="1"/>
      <c r="F56" s="1"/>
      <c r="G56" s="1"/>
      <c r="H56" s="2"/>
      <c r="I56" s="2"/>
      <c r="J56" s="11"/>
      <c r="K56" s="1"/>
      <c r="L56" s="1"/>
      <c r="M56" s="1"/>
      <c r="N56" s="1"/>
      <c r="O56" s="1"/>
      <c r="P56" s="1"/>
      <c r="Q56" s="1"/>
      <c r="R56" s="3"/>
      <c r="S56" s="3"/>
    </row>
    <row r="57" spans="1:19">
      <c r="A57" s="85"/>
      <c r="B57" s="1"/>
      <c r="C57" s="1"/>
      <c r="D57" s="9"/>
      <c r="E57" s="1"/>
      <c r="F57" s="1"/>
      <c r="G57" s="1"/>
      <c r="H57" s="2"/>
      <c r="I57" s="2"/>
      <c r="J57" s="60" t="s">
        <v>7</v>
      </c>
      <c r="K57" s="61">
        <f>SUM(K7:K56)</f>
        <v>820</v>
      </c>
      <c r="L57" s="2"/>
      <c r="M57" s="1"/>
      <c r="N57" s="1"/>
      <c r="O57" s="1"/>
      <c r="P57" s="1"/>
      <c r="Q57" s="1"/>
      <c r="R57" s="3"/>
      <c r="S57" s="3"/>
    </row>
    <row r="58" spans="1:19">
      <c r="A58" s="85"/>
      <c r="B58" s="1"/>
      <c r="C58" s="1"/>
      <c r="D58" s="9"/>
      <c r="E58" s="1"/>
      <c r="F58" s="1"/>
      <c r="G58" s="1"/>
      <c r="H58" s="2"/>
      <c r="I58" s="2"/>
      <c r="J58" s="11"/>
      <c r="K58" s="2"/>
      <c r="L58" s="2"/>
      <c r="M58" s="1"/>
      <c r="N58" s="1"/>
      <c r="O58" s="1"/>
      <c r="P58" s="1"/>
      <c r="Q58" s="1"/>
      <c r="R58" s="3"/>
      <c r="S58" s="3"/>
    </row>
    <row r="59" spans="1:19">
      <c r="A59" s="85"/>
      <c r="B59" s="1"/>
      <c r="C59" s="1"/>
      <c r="D59" s="9"/>
      <c r="E59" s="1"/>
      <c r="F59" s="1"/>
      <c r="G59" s="1"/>
      <c r="H59" s="2"/>
      <c r="I59" s="2"/>
      <c r="J59" s="11"/>
      <c r="K59" s="2"/>
      <c r="L59" s="2"/>
      <c r="M59" s="1"/>
      <c r="N59" s="1"/>
      <c r="O59" s="1"/>
      <c r="P59" s="1"/>
      <c r="Q59" s="1"/>
      <c r="R59" s="3"/>
      <c r="S59" s="3"/>
    </row>
    <row r="60" spans="1:19">
      <c r="A60" s="85"/>
      <c r="B60" s="1"/>
      <c r="C60" s="1"/>
      <c r="D60" s="9"/>
      <c r="E60" s="1"/>
      <c r="F60" s="1"/>
      <c r="G60" s="1"/>
      <c r="H60" s="2"/>
      <c r="I60" s="2"/>
      <c r="J60" s="11"/>
      <c r="K60" s="1"/>
      <c r="L60" s="1"/>
      <c r="M60" s="1"/>
      <c r="N60" s="1"/>
      <c r="O60" s="1"/>
      <c r="P60" s="1"/>
      <c r="Q60" s="1"/>
      <c r="R60" s="3"/>
      <c r="S60" s="3"/>
    </row>
    <row r="61" spans="1:19" ht="19" thickBot="1">
      <c r="A61" s="85"/>
      <c r="B61" s="102" t="s">
        <v>19</v>
      </c>
      <c r="C61" s="102"/>
      <c r="D61" s="77"/>
      <c r="E61" s="71"/>
      <c r="F61" s="71"/>
      <c r="G61" s="71"/>
      <c r="H61" s="78"/>
      <c r="I61" s="78"/>
      <c r="J61" s="11"/>
      <c r="K61" s="101" t="s">
        <v>20</v>
      </c>
      <c r="L61" s="101"/>
      <c r="M61" s="71"/>
      <c r="N61" s="71"/>
      <c r="O61" s="71"/>
      <c r="P61" s="3"/>
      <c r="Q61" s="3"/>
      <c r="R61" s="3"/>
      <c r="S61" s="3"/>
    </row>
    <row r="62" spans="1:19">
      <c r="A62" s="85"/>
      <c r="B62" s="1"/>
      <c r="C62" s="1"/>
      <c r="D62" s="9"/>
      <c r="E62" s="1"/>
      <c r="F62" s="1"/>
      <c r="G62" s="1"/>
      <c r="H62" s="2"/>
      <c r="I62" s="2"/>
      <c r="J62" s="11"/>
      <c r="K62" s="1"/>
      <c r="L62" s="1"/>
      <c r="M62" s="1"/>
      <c r="N62" s="1"/>
      <c r="O62" s="1"/>
      <c r="P62" s="1"/>
      <c r="Q62" s="1"/>
      <c r="R62" s="3"/>
      <c r="S62" s="3"/>
    </row>
    <row r="63" spans="1:19">
      <c r="A63" s="85"/>
      <c r="B63" s="1"/>
      <c r="C63" s="1"/>
      <c r="D63" s="9"/>
      <c r="E63" s="1"/>
      <c r="F63" s="1"/>
      <c r="G63" s="1"/>
      <c r="H63" s="2"/>
      <c r="I63" s="2"/>
      <c r="J63" s="11"/>
      <c r="K63" s="1"/>
      <c r="L63" s="1"/>
      <c r="M63" s="1"/>
      <c r="N63" s="1"/>
      <c r="O63" s="1"/>
      <c r="P63" s="1"/>
      <c r="Q63" s="1"/>
      <c r="R63" s="3"/>
      <c r="S63" s="3"/>
    </row>
    <row r="64" spans="1:19">
      <c r="A64" s="85"/>
      <c r="B64" s="1"/>
      <c r="C64" s="79" t="s">
        <v>23</v>
      </c>
      <c r="D64" s="99" t="s">
        <v>29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"/>
      <c r="R64" s="3"/>
      <c r="S64" s="3"/>
    </row>
    <row r="65" spans="1:19">
      <c r="A65" s="86"/>
      <c r="B65" s="1"/>
      <c r="C65" s="80" t="s">
        <v>24</v>
      </c>
      <c r="D65" s="99" t="s">
        <v>28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"/>
      <c r="R65" s="3"/>
      <c r="S65" s="3"/>
    </row>
    <row r="66" spans="1:19">
      <c r="A66" s="86"/>
      <c r="B66" s="1"/>
      <c r="C66" s="81" t="s">
        <v>25</v>
      </c>
      <c r="D66" s="82" t="s">
        <v>26</v>
      </c>
      <c r="E66" s="1"/>
      <c r="F66" s="1"/>
      <c r="G66" s="1"/>
      <c r="H66" s="2"/>
      <c r="I66" s="2"/>
      <c r="J66" s="11"/>
      <c r="K66" s="1"/>
      <c r="L66" s="1"/>
      <c r="M66" s="1"/>
      <c r="N66" s="1"/>
      <c r="O66" s="1"/>
      <c r="P66" s="1"/>
      <c r="Q66" s="1"/>
      <c r="R66" s="3"/>
      <c r="S66" s="3"/>
    </row>
    <row r="67" spans="1:19">
      <c r="B67" s="1"/>
      <c r="C67" s="83" t="s">
        <v>27</v>
      </c>
      <c r="D67" s="82" t="s">
        <v>30</v>
      </c>
      <c r="E67" s="1"/>
      <c r="F67" s="1"/>
      <c r="G67" s="1"/>
      <c r="H67" s="2"/>
      <c r="I67" s="2"/>
      <c r="J67" s="11"/>
      <c r="K67" s="1"/>
      <c r="L67" s="1"/>
      <c r="M67" s="1"/>
      <c r="N67" s="1"/>
      <c r="O67" s="1"/>
      <c r="P67" s="1"/>
      <c r="Q67" s="1"/>
      <c r="R67" s="3"/>
      <c r="S67" s="3"/>
    </row>
    <row r="68" spans="1:19">
      <c r="B68" s="1"/>
      <c r="C68" s="1"/>
      <c r="D68" s="9"/>
      <c r="E68" s="1"/>
      <c r="F68" s="1"/>
      <c r="G68" s="1"/>
      <c r="H68" s="2"/>
      <c r="I68" s="2"/>
      <c r="J68" s="11"/>
      <c r="K68" s="1"/>
      <c r="L68" s="1"/>
      <c r="M68" s="1"/>
      <c r="N68" s="1"/>
      <c r="O68" s="1"/>
      <c r="P68" s="1"/>
      <c r="Q68" s="1"/>
      <c r="R68" s="3"/>
      <c r="S68" s="3"/>
    </row>
    <row r="69" spans="1:19">
      <c r="B69" s="1"/>
      <c r="C69" s="1"/>
      <c r="D69" s="9"/>
      <c r="E69" s="1"/>
      <c r="F69" s="1"/>
      <c r="G69" s="1"/>
      <c r="H69" s="2"/>
      <c r="I69" s="2"/>
      <c r="J69" s="11"/>
      <c r="K69" s="1"/>
      <c r="L69" s="1"/>
      <c r="M69" s="1"/>
      <c r="N69" s="1"/>
      <c r="O69" s="1"/>
      <c r="P69" s="1"/>
      <c r="Q69" s="1"/>
      <c r="R69" s="3"/>
      <c r="S69" s="3"/>
    </row>
    <row r="70" spans="1:19">
      <c r="B70" s="1"/>
      <c r="C70" s="1"/>
      <c r="D70" s="9"/>
      <c r="E70" s="1"/>
      <c r="F70" s="1"/>
      <c r="G70" s="1"/>
      <c r="H70" s="2"/>
      <c r="I70" s="2"/>
      <c r="J70" s="11"/>
      <c r="K70" s="1"/>
      <c r="L70" s="1"/>
      <c r="M70" s="1"/>
      <c r="N70" s="1"/>
      <c r="O70" s="1"/>
      <c r="P70" s="1"/>
      <c r="Q70" s="1"/>
      <c r="R70" s="3"/>
      <c r="S70" s="3"/>
    </row>
    <row r="71" spans="1:19">
      <c r="B71" s="1"/>
      <c r="C71" s="1"/>
      <c r="D71" s="9"/>
      <c r="E71" s="1"/>
      <c r="F71" s="1"/>
      <c r="G71" s="1"/>
      <c r="H71" s="2"/>
      <c r="I71" s="2"/>
      <c r="J71" s="11"/>
      <c r="K71" s="1"/>
      <c r="L71" s="1"/>
      <c r="M71" s="1"/>
      <c r="N71" s="1"/>
      <c r="O71" s="1"/>
      <c r="P71" s="1"/>
      <c r="Q71" s="1"/>
      <c r="R71" s="3"/>
      <c r="S71" s="3"/>
    </row>
    <row r="72" spans="1:19">
      <c r="B72" s="1"/>
      <c r="C72" s="1"/>
      <c r="D72" s="9"/>
      <c r="E72" s="1"/>
      <c r="F72" s="1"/>
      <c r="G72" s="1"/>
      <c r="H72" s="2"/>
      <c r="I72" s="2"/>
      <c r="J72" s="11"/>
      <c r="K72" s="1"/>
      <c r="L72" s="1"/>
      <c r="M72" s="1"/>
      <c r="N72" s="1"/>
      <c r="O72" s="1"/>
      <c r="P72" s="1"/>
      <c r="Q72" s="1"/>
      <c r="R72" s="3"/>
      <c r="S72" s="3"/>
    </row>
    <row r="73" spans="1:19">
      <c r="B73" s="1"/>
      <c r="C73" s="1"/>
      <c r="D73" s="9"/>
      <c r="E73" s="1"/>
      <c r="F73" s="1"/>
      <c r="G73" s="1"/>
      <c r="H73" s="2"/>
      <c r="I73" s="2"/>
      <c r="J73" s="11"/>
      <c r="K73" s="1"/>
      <c r="L73" s="1"/>
      <c r="M73" s="1"/>
      <c r="N73" s="1"/>
      <c r="O73" s="1"/>
      <c r="P73" s="1"/>
      <c r="Q73" s="1"/>
      <c r="R73" s="3"/>
      <c r="S73" s="3"/>
    </row>
    <row r="74" spans="1:19">
      <c r="B74" s="1"/>
      <c r="C74" s="1"/>
      <c r="D74" s="9"/>
      <c r="E74" s="1"/>
      <c r="F74" s="1"/>
      <c r="G74" s="1"/>
      <c r="H74" s="2"/>
      <c r="I74" s="2"/>
      <c r="J74" s="11"/>
      <c r="K74" s="1"/>
      <c r="L74" s="1"/>
      <c r="M74" s="1"/>
      <c r="N74" s="1"/>
      <c r="O74" s="1"/>
      <c r="P74" s="1"/>
      <c r="Q74" s="1"/>
      <c r="R74" s="3"/>
      <c r="S74" s="3"/>
    </row>
    <row r="75" spans="1:19">
      <c r="B75" s="1"/>
      <c r="C75" s="1"/>
      <c r="D75" s="9"/>
      <c r="E75" s="1"/>
      <c r="F75" s="1"/>
      <c r="G75" s="1"/>
      <c r="H75" s="2"/>
      <c r="I75" s="2"/>
      <c r="J75" s="11"/>
      <c r="K75" s="1"/>
      <c r="L75" s="1"/>
      <c r="M75" s="1"/>
      <c r="N75" s="1"/>
      <c r="O75" s="1"/>
      <c r="P75" s="1"/>
      <c r="Q75" s="1"/>
      <c r="R75" s="3"/>
      <c r="S75" s="3"/>
    </row>
    <row r="76" spans="1:19">
      <c r="B76" s="1"/>
      <c r="C76" s="1"/>
      <c r="D76" s="9"/>
      <c r="E76" s="1"/>
      <c r="F76" s="1"/>
      <c r="G76" s="1"/>
      <c r="H76" s="2"/>
      <c r="I76" s="2"/>
      <c r="J76" s="11"/>
      <c r="K76" s="1"/>
      <c r="L76" s="1"/>
      <c r="M76" s="1"/>
      <c r="N76" s="1"/>
      <c r="O76" s="1"/>
      <c r="P76" s="1"/>
      <c r="Q76" s="1"/>
      <c r="R76" s="3"/>
      <c r="S76" s="3"/>
    </row>
    <row r="77" spans="1:19">
      <c r="B77" s="1"/>
      <c r="C77" s="1"/>
      <c r="D77" s="9"/>
      <c r="E77" s="1"/>
      <c r="F77" s="1"/>
      <c r="G77" s="1"/>
      <c r="H77" s="2"/>
      <c r="I77" s="2"/>
      <c r="J77" s="11"/>
      <c r="K77" s="1"/>
      <c r="L77" s="1"/>
      <c r="M77" s="1"/>
      <c r="N77" s="1"/>
      <c r="O77" s="1"/>
      <c r="P77" s="1"/>
      <c r="Q77" s="1"/>
      <c r="R77" s="3"/>
      <c r="S77" s="3"/>
    </row>
  </sheetData>
  <mergeCells count="6">
    <mergeCell ref="D65:P65"/>
    <mergeCell ref="B1:K1"/>
    <mergeCell ref="M1:O1"/>
    <mergeCell ref="B61:C61"/>
    <mergeCell ref="K61:L61"/>
    <mergeCell ref="D64:P64"/>
  </mergeCells>
  <phoneticPr fontId="3" type="noConversion"/>
  <conditionalFormatting sqref="I7:I55">
    <cfRule type="cellIs" dxfId="25" priority="6" stopIfTrue="1" operator="greaterThan">
      <formula>0</formula>
    </cfRule>
  </conditionalFormatting>
  <conditionalFormatting sqref="G7:G55">
    <cfRule type="cellIs" dxfId="24" priority="7" stopIfTrue="1" operator="greaterThanOrEqual">
      <formula>1</formula>
    </cfRule>
  </conditionalFormatting>
  <conditionalFormatting sqref="A1:A1048576">
    <cfRule type="containsText" dxfId="23" priority="1" operator="containsText" text="x">
      <formula>NOT(ISERROR(SEARCH("x",A1)))</formula>
    </cfRule>
  </conditionalFormatting>
  <hyperlinks>
    <hyperlink ref="Q7" r:id="rId1"/>
    <hyperlink ref="Q10" r:id="rId2"/>
    <hyperlink ref="Q27" r:id="rId3"/>
    <hyperlink ref="Q26" r:id="rId4"/>
    <hyperlink ref="Q30" r:id="rId5"/>
    <hyperlink ref="Q31" r:id="rId6"/>
    <hyperlink ref="Q32" r:id="rId7"/>
    <hyperlink ref="Q46:Q50" r:id="rId8" display="CLICK HERE"/>
    <hyperlink ref="Q33" r:id="rId9"/>
    <hyperlink ref="Q34" r:id="rId10"/>
    <hyperlink ref="Q37:Q40" r:id="rId11" display="CLICK HERE"/>
    <hyperlink ref="Q45" r:id="rId12"/>
    <hyperlink ref="Q35" r:id="rId13"/>
    <hyperlink ref="Q36" r:id="rId14"/>
    <hyperlink ref="Q41:Q43" r:id="rId15" display="CLICK HERE"/>
    <hyperlink ref="Q29" r:id="rId16"/>
    <hyperlink ref="Q28" r:id="rId17"/>
    <hyperlink ref="Q16" r:id="rId18"/>
    <hyperlink ref="Q18" r:id="rId19"/>
    <hyperlink ref="Q20" r:id="rId20"/>
    <hyperlink ref="Q21" r:id="rId21"/>
    <hyperlink ref="Q11" r:id="rId22"/>
    <hyperlink ref="Q23" r:id="rId23"/>
    <hyperlink ref="Q22" r:id="rId24"/>
    <hyperlink ref="Q24" r:id="rId25"/>
    <hyperlink ref="Q42" r:id="rId26"/>
    <hyperlink ref="Q51" r:id="rId27"/>
  </hyperlinks>
  <pageMargins left="0.75" right="0.75" top="1" bottom="1" header="0.5" footer="0.5"/>
  <pageSetup scale="5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workbookViewId="0">
      <selection sqref="A1:A1048576"/>
    </sheetView>
  </sheetViews>
  <sheetFormatPr baseColWidth="10" defaultRowHeight="12" x14ac:dyDescent="0"/>
  <cols>
    <col min="2" max="2" width="16.6640625" bestFit="1" customWidth="1"/>
    <col min="3" max="3" width="32.33203125" bestFit="1" customWidth="1"/>
    <col min="14" max="14" width="11.83203125" bestFit="1" customWidth="1"/>
    <col min="15" max="15" width="28.5" bestFit="1" customWidth="1"/>
    <col min="16" max="16" width="17" bestFit="1" customWidth="1"/>
    <col min="17" max="17" width="11.33203125" bestFit="1" customWidth="1"/>
  </cols>
  <sheetData>
    <row r="1" spans="1:18" ht="19" thickBot="1">
      <c r="A1" s="66"/>
      <c r="B1" s="100" t="s">
        <v>92</v>
      </c>
      <c r="C1" s="100"/>
      <c r="D1" s="100"/>
      <c r="E1" s="100"/>
      <c r="F1" s="100"/>
      <c r="G1" s="100"/>
      <c r="H1" s="100"/>
      <c r="I1" s="100"/>
      <c r="J1" s="100"/>
      <c r="K1" s="100"/>
      <c r="L1" s="5"/>
      <c r="M1" s="101" t="s">
        <v>15</v>
      </c>
      <c r="N1" s="101"/>
      <c r="O1" s="101"/>
      <c r="P1" s="68">
        <v>41576</v>
      </c>
      <c r="Q1" s="18"/>
      <c r="R1" s="4"/>
    </row>
    <row r="2" spans="1:18" ht="19" thickBot="1">
      <c r="A2" s="66"/>
      <c r="B2" s="64"/>
      <c r="C2" s="64"/>
      <c r="D2" s="64"/>
      <c r="E2" s="64"/>
      <c r="F2" s="64"/>
      <c r="G2" s="64"/>
      <c r="H2" s="64"/>
      <c r="I2" s="64"/>
      <c r="J2" s="64"/>
      <c r="K2" s="64"/>
      <c r="L2" s="5"/>
      <c r="M2" s="5"/>
      <c r="N2" s="5"/>
      <c r="O2" s="65" t="s">
        <v>21</v>
      </c>
      <c r="P2" s="63" t="s">
        <v>162</v>
      </c>
      <c r="Q2" s="21"/>
      <c r="R2" s="4"/>
    </row>
    <row r="3" spans="1:18">
      <c r="A3" s="66"/>
      <c r="B3" s="5"/>
      <c r="C3" s="5"/>
      <c r="D3" s="10"/>
      <c r="E3" s="5"/>
      <c r="F3" s="5"/>
      <c r="G3" s="5"/>
      <c r="H3" s="6"/>
      <c r="I3" s="6"/>
      <c r="J3" s="12"/>
      <c r="K3" s="5"/>
      <c r="L3" s="5"/>
      <c r="M3" s="5"/>
      <c r="N3" s="5"/>
      <c r="O3" s="5"/>
      <c r="P3" s="5"/>
      <c r="Q3" s="5"/>
      <c r="R3" s="4"/>
    </row>
    <row r="4" spans="1:18">
      <c r="A4" s="66"/>
      <c r="B4" s="5"/>
      <c r="C4" s="5"/>
      <c r="D4" s="10"/>
      <c r="E4" s="5"/>
      <c r="F4" s="5"/>
      <c r="G4" s="5"/>
      <c r="H4" s="6"/>
      <c r="I4" s="6"/>
      <c r="J4" s="12"/>
      <c r="K4" s="5"/>
      <c r="L4" s="5"/>
      <c r="M4" s="5"/>
      <c r="N4" s="5"/>
      <c r="O4" s="5"/>
      <c r="P4" s="5"/>
      <c r="Q4" s="5"/>
      <c r="R4" s="4"/>
    </row>
    <row r="5" spans="1:18" ht="45">
      <c r="A5" s="37" t="s">
        <v>160</v>
      </c>
      <c r="B5" s="37" t="s">
        <v>0</v>
      </c>
      <c r="C5" s="37" t="s">
        <v>1</v>
      </c>
      <c r="D5" s="38" t="s">
        <v>13</v>
      </c>
      <c r="E5" s="37" t="s">
        <v>11</v>
      </c>
      <c r="F5" s="37" t="s">
        <v>12</v>
      </c>
      <c r="G5" s="27" t="s">
        <v>22</v>
      </c>
      <c r="H5" s="39" t="s">
        <v>5</v>
      </c>
      <c r="I5" s="39" t="s">
        <v>10</v>
      </c>
      <c r="J5" s="40" t="s">
        <v>9</v>
      </c>
      <c r="K5" s="37" t="s">
        <v>7</v>
      </c>
      <c r="L5" s="37" t="s">
        <v>16</v>
      </c>
      <c r="M5" s="37" t="s">
        <v>6</v>
      </c>
      <c r="N5" s="37" t="s">
        <v>31</v>
      </c>
      <c r="O5" s="37" t="s">
        <v>2</v>
      </c>
      <c r="P5" s="37" t="s">
        <v>3</v>
      </c>
      <c r="Q5" s="37" t="s">
        <v>4</v>
      </c>
      <c r="R5" s="57"/>
    </row>
    <row r="6" spans="1:18">
      <c r="A6" s="66"/>
      <c r="B6" s="5"/>
      <c r="C6" s="5"/>
      <c r="D6" s="10"/>
      <c r="E6" s="5"/>
      <c r="F6" s="5"/>
      <c r="G6" s="5"/>
      <c r="H6" s="6"/>
      <c r="I6" s="6"/>
      <c r="J6" s="12"/>
      <c r="K6" s="5"/>
      <c r="L6" s="5"/>
      <c r="M6" s="5"/>
      <c r="N6" s="5"/>
      <c r="O6" s="5"/>
      <c r="P6" s="5"/>
      <c r="Q6" s="5"/>
      <c r="R6" s="4"/>
    </row>
    <row r="7" spans="1:18">
      <c r="A7" s="67" t="s">
        <v>161</v>
      </c>
      <c r="B7" s="53" t="s">
        <v>32</v>
      </c>
      <c r="C7" s="53" t="s">
        <v>33</v>
      </c>
      <c r="D7" s="54">
        <v>100</v>
      </c>
      <c r="E7" s="41">
        <v>288</v>
      </c>
      <c r="F7" s="58">
        <v>48</v>
      </c>
      <c r="G7" s="30">
        <f>IF(E7-D7&gt;=F7,ROUNDUP((E7-D7)/144,0)*144,0)</f>
        <v>288</v>
      </c>
      <c r="H7" s="51">
        <v>0.28999999999999998</v>
      </c>
      <c r="I7" s="29">
        <f>IF(G7&gt;0,ROUNDUP(G7/144,0)*H7*144,0)</f>
        <v>83.52</v>
      </c>
      <c r="J7" s="15"/>
      <c r="K7" s="28">
        <f>I7+J7</f>
        <v>83.52</v>
      </c>
      <c r="L7" s="49" t="s">
        <v>34</v>
      </c>
      <c r="M7" s="23" t="s">
        <v>14</v>
      </c>
      <c r="N7" s="48" t="s">
        <v>126</v>
      </c>
      <c r="O7" s="48" t="s">
        <v>125</v>
      </c>
      <c r="P7" s="48" t="s">
        <v>127</v>
      </c>
      <c r="Q7" s="26" t="s">
        <v>8</v>
      </c>
      <c r="R7" s="4"/>
    </row>
    <row r="8" spans="1:18">
      <c r="A8" s="67" t="s">
        <v>161</v>
      </c>
      <c r="B8" s="46" t="s">
        <v>147</v>
      </c>
      <c r="C8" s="46" t="s">
        <v>148</v>
      </c>
      <c r="D8" s="54">
        <v>24</v>
      </c>
      <c r="E8" s="41">
        <v>24</v>
      </c>
      <c r="F8" s="58">
        <v>6</v>
      </c>
      <c r="G8" s="30">
        <f>IF(E8-D8&gt;=F8,ROUNDUP((E8-D8)/24,0)*24,0)</f>
        <v>0</v>
      </c>
      <c r="H8" s="51"/>
      <c r="I8" s="29">
        <f>IF(G8&gt;0,ROUNDUP(G8/144,0)*H8*144,0)</f>
        <v>0</v>
      </c>
      <c r="J8" s="15"/>
      <c r="K8" s="28">
        <f>I8+J8</f>
        <v>0</v>
      </c>
      <c r="L8" s="49"/>
      <c r="M8" s="23"/>
      <c r="N8" s="48"/>
      <c r="O8" s="48"/>
      <c r="P8" s="48"/>
      <c r="Q8" s="26"/>
      <c r="R8" s="4"/>
    </row>
    <row r="9" spans="1:18">
      <c r="A9" s="67" t="s">
        <v>161</v>
      </c>
      <c r="B9" s="46" t="s">
        <v>149</v>
      </c>
      <c r="C9" s="46" t="s">
        <v>149</v>
      </c>
      <c r="D9" s="54">
        <v>12</v>
      </c>
      <c r="E9" s="41">
        <v>12</v>
      </c>
      <c r="F9" s="58">
        <v>6</v>
      </c>
      <c r="G9" s="30">
        <f>IF(E9-D9&gt;=F9,ROUNDUP((E9-D9)/12,0)*12,0)</f>
        <v>0</v>
      </c>
      <c r="H9" s="51"/>
      <c r="I9" s="29">
        <f>IF(G9&gt;0,ROUNDUP(G9/144,0)*H9*144,0)</f>
        <v>0</v>
      </c>
      <c r="J9" s="15"/>
      <c r="K9" s="28">
        <f>I9+J9</f>
        <v>0</v>
      </c>
      <c r="L9" s="49"/>
      <c r="M9" s="23"/>
      <c r="N9" s="48"/>
      <c r="O9" s="48"/>
      <c r="P9" s="48"/>
      <c r="Q9" s="26"/>
      <c r="R9" s="4"/>
    </row>
    <row r="10" spans="1:18">
      <c r="A10" s="67" t="s">
        <v>161</v>
      </c>
      <c r="B10" s="53" t="s">
        <v>38</v>
      </c>
      <c r="C10" s="53" t="s">
        <v>41</v>
      </c>
      <c r="D10" s="54">
        <v>0.5</v>
      </c>
      <c r="E10" s="58">
        <v>3</v>
      </c>
      <c r="F10" s="58">
        <v>0.5</v>
      </c>
      <c r="G10" s="30">
        <f>IF(E10-D10&gt;=F10,ROUNDUP(E10-D10, 0),0)</f>
        <v>3</v>
      </c>
      <c r="H10" s="51">
        <v>272</v>
      </c>
      <c r="I10" s="29">
        <f t="shared" ref="I10:I52" si="0">IF(G10&gt;0,G10*H10,0)</f>
        <v>816</v>
      </c>
      <c r="J10" s="15"/>
      <c r="K10" s="28">
        <f t="shared" ref="K10:K52" si="1">I10+J10</f>
        <v>816</v>
      </c>
      <c r="L10" s="49" t="s">
        <v>18</v>
      </c>
      <c r="M10" s="23" t="s">
        <v>14</v>
      </c>
      <c r="N10" s="23" t="s">
        <v>39</v>
      </c>
      <c r="O10" s="48" t="s">
        <v>40</v>
      </c>
      <c r="P10" s="23" t="s">
        <v>42</v>
      </c>
      <c r="Q10" s="26" t="s">
        <v>8</v>
      </c>
      <c r="R10" s="4"/>
    </row>
    <row r="11" spans="1:18">
      <c r="A11" s="67" t="s">
        <v>161</v>
      </c>
      <c r="B11" s="46" t="s">
        <v>115</v>
      </c>
      <c r="C11" s="46" t="s">
        <v>114</v>
      </c>
      <c r="D11" s="54">
        <v>2</v>
      </c>
      <c r="E11" s="58">
        <v>1</v>
      </c>
      <c r="F11" s="58">
        <v>0.5</v>
      </c>
      <c r="G11" s="30">
        <f>IF(E11-D11&gt;=F11,ROUNDUP(E11-D11, 0),0)</f>
        <v>0</v>
      </c>
      <c r="H11" s="51">
        <v>272</v>
      </c>
      <c r="I11" s="29">
        <f t="shared" si="0"/>
        <v>0</v>
      </c>
      <c r="J11" s="15"/>
      <c r="K11" s="28">
        <f t="shared" si="1"/>
        <v>0</v>
      </c>
      <c r="L11" s="49" t="s">
        <v>18</v>
      </c>
      <c r="M11" s="48" t="s">
        <v>14</v>
      </c>
      <c r="N11" s="48" t="s">
        <v>39</v>
      </c>
      <c r="O11" s="48" t="s">
        <v>40</v>
      </c>
      <c r="P11" s="48" t="s">
        <v>42</v>
      </c>
      <c r="Q11" s="26" t="s">
        <v>8</v>
      </c>
      <c r="R11" s="4"/>
    </row>
    <row r="12" spans="1:18">
      <c r="A12" s="67" t="s">
        <v>161</v>
      </c>
      <c r="B12" s="46"/>
      <c r="C12" s="46" t="s">
        <v>150</v>
      </c>
      <c r="D12" s="54">
        <v>1</v>
      </c>
      <c r="E12" s="58">
        <v>2</v>
      </c>
      <c r="F12" s="58">
        <v>0.5</v>
      </c>
      <c r="G12" s="30">
        <f t="shared" ref="G12:G52" si="2">IF(E12-D12&gt;=F12,ROUNDDOWN(E12-D12, 0),0)</f>
        <v>1</v>
      </c>
      <c r="H12" s="51">
        <v>80</v>
      </c>
      <c r="I12" s="29">
        <f>IF(G12&gt;0,G12*H12,0)</f>
        <v>80</v>
      </c>
      <c r="J12" s="15"/>
      <c r="K12" s="28">
        <f>I12+J12</f>
        <v>80</v>
      </c>
      <c r="L12" s="49"/>
      <c r="M12" s="48"/>
      <c r="N12" s="48"/>
      <c r="O12" s="48"/>
      <c r="P12" s="48"/>
      <c r="Q12" s="26"/>
      <c r="R12" s="4"/>
    </row>
    <row r="13" spans="1:18">
      <c r="A13" s="67" t="s">
        <v>161</v>
      </c>
      <c r="B13" s="46"/>
      <c r="C13" s="46" t="s">
        <v>141</v>
      </c>
      <c r="D13" s="54">
        <v>1</v>
      </c>
      <c r="E13" s="58">
        <v>1</v>
      </c>
      <c r="F13" s="58">
        <v>0.5</v>
      </c>
      <c r="G13" s="30">
        <f t="shared" si="2"/>
        <v>0</v>
      </c>
      <c r="H13" s="51">
        <v>35</v>
      </c>
      <c r="I13" s="29">
        <f>IF(G13&gt;0,G13*H13,0)</f>
        <v>0</v>
      </c>
      <c r="J13" s="15"/>
      <c r="K13" s="28">
        <f>I13+J13</f>
        <v>0</v>
      </c>
      <c r="L13" s="49"/>
      <c r="M13" s="48"/>
      <c r="N13" s="48"/>
      <c r="O13" s="48"/>
      <c r="P13" s="48"/>
      <c r="Q13" s="26"/>
      <c r="R13" s="4"/>
    </row>
    <row r="14" spans="1:18">
      <c r="A14" s="67"/>
      <c r="B14" s="46"/>
      <c r="C14" s="46" t="s">
        <v>143</v>
      </c>
      <c r="D14" s="54">
        <v>0</v>
      </c>
      <c r="E14" s="58">
        <v>1</v>
      </c>
      <c r="F14" s="58">
        <v>0.5</v>
      </c>
      <c r="G14" s="30">
        <f t="shared" si="2"/>
        <v>1</v>
      </c>
      <c r="H14" s="51"/>
      <c r="I14" s="29">
        <f>IF(G14&gt;0,G14*H14,0)</f>
        <v>0</v>
      </c>
      <c r="J14" s="15"/>
      <c r="K14" s="28">
        <f>I14+J14</f>
        <v>0</v>
      </c>
      <c r="L14" s="49"/>
      <c r="M14" s="48"/>
      <c r="N14" s="48"/>
      <c r="O14" s="48"/>
      <c r="P14" s="48"/>
      <c r="Q14" s="26"/>
      <c r="R14" s="4"/>
    </row>
    <row r="15" spans="1:18">
      <c r="A15" s="67" t="s">
        <v>161</v>
      </c>
      <c r="B15" s="46"/>
      <c r="C15" s="46" t="s">
        <v>144</v>
      </c>
      <c r="D15" s="54">
        <v>2</v>
      </c>
      <c r="E15" s="58">
        <v>2</v>
      </c>
      <c r="F15" s="58">
        <v>0.5</v>
      </c>
      <c r="G15" s="30">
        <f t="shared" si="2"/>
        <v>0</v>
      </c>
      <c r="H15" s="51"/>
      <c r="I15" s="29">
        <f>IF(G15&gt;0,G15*H15,0)</f>
        <v>0</v>
      </c>
      <c r="J15" s="15"/>
      <c r="K15" s="28">
        <f>I15+J15</f>
        <v>0</v>
      </c>
      <c r="L15" s="49"/>
      <c r="M15" s="48"/>
      <c r="N15" s="48"/>
      <c r="O15" s="48"/>
      <c r="P15" s="48"/>
      <c r="Q15" s="26"/>
      <c r="R15" s="4"/>
    </row>
    <row r="16" spans="1:18">
      <c r="A16" s="67" t="s">
        <v>161</v>
      </c>
      <c r="B16" s="53" t="s">
        <v>104</v>
      </c>
      <c r="C16" s="53" t="s">
        <v>105</v>
      </c>
      <c r="D16" s="54">
        <v>2</v>
      </c>
      <c r="E16" s="58">
        <v>1</v>
      </c>
      <c r="F16" s="58">
        <v>0.6</v>
      </c>
      <c r="G16" s="30">
        <f t="shared" si="2"/>
        <v>0</v>
      </c>
      <c r="H16" s="51">
        <f>SUM(0.29*144)</f>
        <v>41.76</v>
      </c>
      <c r="I16" s="29">
        <f t="shared" si="0"/>
        <v>0</v>
      </c>
      <c r="J16" s="15"/>
      <c r="K16" s="28">
        <f t="shared" si="1"/>
        <v>0</v>
      </c>
      <c r="L16" s="49" t="s">
        <v>17</v>
      </c>
      <c r="M16" s="23" t="s">
        <v>14</v>
      </c>
      <c r="N16" s="23" t="s">
        <v>106</v>
      </c>
      <c r="O16" s="23" t="s">
        <v>107</v>
      </c>
      <c r="P16" s="23" t="s">
        <v>108</v>
      </c>
      <c r="Q16" s="26" t="s">
        <v>8</v>
      </c>
      <c r="R16" s="4"/>
    </row>
    <row r="17" spans="1:18">
      <c r="A17" s="67" t="s">
        <v>161</v>
      </c>
      <c r="B17" s="46" t="s">
        <v>142</v>
      </c>
      <c r="C17" s="46" t="s">
        <v>137</v>
      </c>
      <c r="D17" s="54">
        <v>2</v>
      </c>
      <c r="E17" s="58">
        <v>2</v>
      </c>
      <c r="F17" s="58">
        <v>1</v>
      </c>
      <c r="G17" s="30">
        <f>IF(E17-D17&gt;=F17,ROUNDDOWN(E17-D17, 0),0)</f>
        <v>0</v>
      </c>
      <c r="H17" s="51">
        <v>80</v>
      </c>
      <c r="I17" s="29">
        <f>IF(G17&gt;0,G17*H17,0)</f>
        <v>0</v>
      </c>
      <c r="J17" s="15"/>
      <c r="K17" s="28">
        <f>I17+J17</f>
        <v>0</v>
      </c>
      <c r="L17" s="49" t="s">
        <v>17</v>
      </c>
      <c r="M17" s="48" t="s">
        <v>14</v>
      </c>
      <c r="N17" s="23"/>
      <c r="O17" s="48" t="s">
        <v>138</v>
      </c>
      <c r="P17" s="23"/>
      <c r="Q17" s="26"/>
      <c r="R17" s="4"/>
    </row>
    <row r="18" spans="1:18">
      <c r="A18" s="67" t="s">
        <v>161</v>
      </c>
      <c r="B18" s="47" t="s">
        <v>153</v>
      </c>
      <c r="C18" s="46" t="s">
        <v>145</v>
      </c>
      <c r="D18" s="54">
        <v>30</v>
      </c>
      <c r="E18" s="58">
        <v>30</v>
      </c>
      <c r="F18" s="58">
        <v>6</v>
      </c>
      <c r="G18" s="30">
        <f t="shared" si="2"/>
        <v>0</v>
      </c>
      <c r="H18" s="51">
        <v>6</v>
      </c>
      <c r="I18" s="29">
        <f t="shared" si="0"/>
        <v>0</v>
      </c>
      <c r="J18" s="15"/>
      <c r="K18" s="28">
        <f t="shared" si="1"/>
        <v>0</v>
      </c>
      <c r="L18" s="49" t="s">
        <v>34</v>
      </c>
      <c r="M18" s="23" t="s">
        <v>14</v>
      </c>
      <c r="N18" s="23" t="s">
        <v>35</v>
      </c>
      <c r="O18" s="23" t="s">
        <v>36</v>
      </c>
      <c r="P18" s="23" t="s">
        <v>37</v>
      </c>
      <c r="Q18" s="26" t="s">
        <v>8</v>
      </c>
      <c r="R18" s="4"/>
    </row>
    <row r="19" spans="1:18">
      <c r="A19" s="67" t="s">
        <v>161</v>
      </c>
      <c r="B19" s="47" t="s">
        <v>154</v>
      </c>
      <c r="C19" s="46" t="s">
        <v>146</v>
      </c>
      <c r="D19" s="54">
        <v>30</v>
      </c>
      <c r="E19" s="58">
        <v>30</v>
      </c>
      <c r="F19" s="58">
        <v>6</v>
      </c>
      <c r="G19" s="30">
        <f t="shared" si="2"/>
        <v>0</v>
      </c>
      <c r="H19" s="51">
        <v>6</v>
      </c>
      <c r="I19" s="29">
        <f t="shared" si="0"/>
        <v>0</v>
      </c>
      <c r="J19" s="15"/>
      <c r="K19" s="28">
        <f t="shared" si="1"/>
        <v>0</v>
      </c>
      <c r="L19" s="49"/>
      <c r="M19" s="23"/>
      <c r="N19" s="23"/>
      <c r="O19" s="23"/>
      <c r="P19" s="23"/>
      <c r="Q19" s="26"/>
      <c r="R19" s="4"/>
    </row>
    <row r="20" spans="1:18">
      <c r="A20" s="67" t="s">
        <v>161</v>
      </c>
      <c r="B20" s="52">
        <v>54255</v>
      </c>
      <c r="C20" s="53" t="s">
        <v>109</v>
      </c>
      <c r="D20" s="54">
        <v>4</v>
      </c>
      <c r="E20" s="58">
        <v>4</v>
      </c>
      <c r="F20" s="58">
        <v>2</v>
      </c>
      <c r="G20" s="30">
        <f t="shared" si="2"/>
        <v>0</v>
      </c>
      <c r="H20" s="51">
        <v>2.61</v>
      </c>
      <c r="I20" s="29">
        <f t="shared" si="0"/>
        <v>0</v>
      </c>
      <c r="J20" s="15"/>
      <c r="K20" s="28">
        <f t="shared" si="1"/>
        <v>0</v>
      </c>
      <c r="L20" s="49" t="s">
        <v>34</v>
      </c>
      <c r="M20" s="23" t="s">
        <v>14</v>
      </c>
      <c r="N20" s="23" t="s">
        <v>35</v>
      </c>
      <c r="O20" s="23" t="s">
        <v>36</v>
      </c>
      <c r="P20" s="23" t="s">
        <v>37</v>
      </c>
      <c r="Q20" s="26" t="s">
        <v>8</v>
      </c>
      <c r="R20" s="4"/>
    </row>
    <row r="21" spans="1:18">
      <c r="A21" s="67" t="s">
        <v>161</v>
      </c>
      <c r="B21" s="52">
        <v>54078</v>
      </c>
      <c r="C21" s="53" t="s">
        <v>110</v>
      </c>
      <c r="D21" s="54">
        <v>2</v>
      </c>
      <c r="E21" s="58">
        <v>2</v>
      </c>
      <c r="F21" s="58">
        <v>1</v>
      </c>
      <c r="G21" s="30">
        <f t="shared" si="2"/>
        <v>0</v>
      </c>
      <c r="H21" s="51">
        <v>86.71</v>
      </c>
      <c r="I21" s="29">
        <f t="shared" si="0"/>
        <v>0</v>
      </c>
      <c r="J21" s="15"/>
      <c r="K21" s="28">
        <f t="shared" si="1"/>
        <v>0</v>
      </c>
      <c r="L21" s="49" t="s">
        <v>34</v>
      </c>
      <c r="M21" s="23" t="s">
        <v>14</v>
      </c>
      <c r="N21" s="23" t="s">
        <v>35</v>
      </c>
      <c r="O21" s="23" t="s">
        <v>36</v>
      </c>
      <c r="P21" s="48" t="s">
        <v>37</v>
      </c>
      <c r="Q21" s="26" t="s">
        <v>8</v>
      </c>
      <c r="R21" s="4"/>
    </row>
    <row r="22" spans="1:18">
      <c r="A22" s="67" t="s">
        <v>161</v>
      </c>
      <c r="B22" s="47" t="s">
        <v>117</v>
      </c>
      <c r="C22" s="46" t="s">
        <v>118</v>
      </c>
      <c r="D22" s="54">
        <v>36</v>
      </c>
      <c r="E22" s="58">
        <v>36</v>
      </c>
      <c r="F22" s="58">
        <v>12</v>
      </c>
      <c r="G22" s="30">
        <f t="shared" si="2"/>
        <v>0</v>
      </c>
      <c r="H22" s="51">
        <v>13.8</v>
      </c>
      <c r="I22" s="29">
        <f t="shared" si="0"/>
        <v>0</v>
      </c>
      <c r="J22" s="15"/>
      <c r="K22" s="28">
        <f t="shared" si="1"/>
        <v>0</v>
      </c>
      <c r="L22" s="49" t="s">
        <v>34</v>
      </c>
      <c r="M22" s="48" t="s">
        <v>14</v>
      </c>
      <c r="N22" s="48" t="s">
        <v>35</v>
      </c>
      <c r="O22" s="48" t="s">
        <v>36</v>
      </c>
      <c r="P22" s="48" t="s">
        <v>37</v>
      </c>
      <c r="Q22" s="26" t="s">
        <v>8</v>
      </c>
      <c r="R22" s="4"/>
    </row>
    <row r="23" spans="1:18">
      <c r="A23" s="67" t="s">
        <v>161</v>
      </c>
      <c r="B23" s="47" t="s">
        <v>119</v>
      </c>
      <c r="C23" s="46" t="s">
        <v>116</v>
      </c>
      <c r="D23" s="54">
        <v>36</v>
      </c>
      <c r="E23" s="58">
        <v>36</v>
      </c>
      <c r="F23" s="58">
        <v>12</v>
      </c>
      <c r="G23" s="30">
        <f t="shared" si="2"/>
        <v>0</v>
      </c>
      <c r="H23" s="51">
        <v>13.8</v>
      </c>
      <c r="I23" s="29">
        <f t="shared" si="0"/>
        <v>0</v>
      </c>
      <c r="J23" s="15"/>
      <c r="K23" s="28">
        <f t="shared" si="1"/>
        <v>0</v>
      </c>
      <c r="L23" s="49" t="s">
        <v>34</v>
      </c>
      <c r="M23" s="48" t="s">
        <v>14</v>
      </c>
      <c r="N23" s="48" t="s">
        <v>35</v>
      </c>
      <c r="O23" s="48" t="s">
        <v>36</v>
      </c>
      <c r="P23" s="48" t="s">
        <v>37</v>
      </c>
      <c r="Q23" s="26" t="s">
        <v>8</v>
      </c>
      <c r="R23" s="4"/>
    </row>
    <row r="24" spans="1:18">
      <c r="A24" s="67" t="s">
        <v>161</v>
      </c>
      <c r="B24" s="47" t="s">
        <v>120</v>
      </c>
      <c r="C24" s="46" t="s">
        <v>121</v>
      </c>
      <c r="D24" s="54">
        <v>8</v>
      </c>
      <c r="E24" s="58">
        <v>8</v>
      </c>
      <c r="F24" s="58">
        <v>4</v>
      </c>
      <c r="G24" s="30">
        <f t="shared" si="2"/>
        <v>0</v>
      </c>
      <c r="H24" s="51">
        <v>13.8</v>
      </c>
      <c r="I24" s="29">
        <f t="shared" si="0"/>
        <v>0</v>
      </c>
      <c r="J24" s="15"/>
      <c r="K24" s="28">
        <f t="shared" si="1"/>
        <v>0</v>
      </c>
      <c r="L24" s="49" t="s">
        <v>34</v>
      </c>
      <c r="M24" s="48" t="s">
        <v>14</v>
      </c>
      <c r="N24" s="48" t="s">
        <v>35</v>
      </c>
      <c r="O24" s="48" t="s">
        <v>36</v>
      </c>
      <c r="P24" s="48" t="s">
        <v>37</v>
      </c>
      <c r="Q24" s="26" t="s">
        <v>8</v>
      </c>
      <c r="R24" s="4"/>
    </row>
    <row r="25" spans="1:18">
      <c r="A25" s="67" t="s">
        <v>161</v>
      </c>
      <c r="B25" s="47" t="s">
        <v>132</v>
      </c>
      <c r="C25" s="46" t="s">
        <v>131</v>
      </c>
      <c r="D25" s="54">
        <v>6</v>
      </c>
      <c r="E25" s="58">
        <v>6</v>
      </c>
      <c r="F25" s="58">
        <v>2</v>
      </c>
      <c r="G25" s="30">
        <f t="shared" si="2"/>
        <v>0</v>
      </c>
      <c r="H25" s="51">
        <v>150</v>
      </c>
      <c r="I25" s="29">
        <f t="shared" si="0"/>
        <v>0</v>
      </c>
      <c r="J25" s="15"/>
      <c r="K25" s="28">
        <f t="shared" si="1"/>
        <v>0</v>
      </c>
      <c r="L25" s="49"/>
      <c r="M25" s="48"/>
      <c r="N25" s="48"/>
      <c r="O25" s="48"/>
      <c r="P25" s="48"/>
      <c r="Q25" s="26"/>
      <c r="R25" s="4"/>
    </row>
    <row r="26" spans="1:18">
      <c r="A26" s="67" t="s">
        <v>161</v>
      </c>
      <c r="B26" s="52" t="s">
        <v>111</v>
      </c>
      <c r="C26" s="53" t="s">
        <v>112</v>
      </c>
      <c r="D26" s="54">
        <v>10</v>
      </c>
      <c r="E26" s="58">
        <v>10</v>
      </c>
      <c r="F26" s="58">
        <v>2</v>
      </c>
      <c r="G26" s="30">
        <f t="shared" si="2"/>
        <v>0</v>
      </c>
      <c r="H26" s="51">
        <v>0.63</v>
      </c>
      <c r="I26" s="29">
        <f t="shared" si="0"/>
        <v>0</v>
      </c>
      <c r="J26" s="15"/>
      <c r="K26" s="28">
        <f t="shared" si="1"/>
        <v>0</v>
      </c>
      <c r="L26" s="49" t="s">
        <v>34</v>
      </c>
      <c r="M26" s="23" t="s">
        <v>14</v>
      </c>
      <c r="N26" s="23" t="s">
        <v>98</v>
      </c>
      <c r="O26" s="23" t="s">
        <v>113</v>
      </c>
      <c r="P26" s="23" t="s">
        <v>98</v>
      </c>
      <c r="Q26" s="26" t="s">
        <v>8</v>
      </c>
      <c r="R26" s="4"/>
    </row>
    <row r="27" spans="1:18">
      <c r="A27" s="67" t="s">
        <v>161</v>
      </c>
      <c r="B27" s="52">
        <v>125328</v>
      </c>
      <c r="C27" s="53" t="s">
        <v>43</v>
      </c>
      <c r="D27" s="54">
        <v>4</v>
      </c>
      <c r="E27" s="23">
        <v>4</v>
      </c>
      <c r="F27" s="23">
        <v>1</v>
      </c>
      <c r="G27" s="30">
        <f t="shared" si="2"/>
        <v>0</v>
      </c>
      <c r="H27" s="55">
        <v>8.2899999999999991</v>
      </c>
      <c r="I27" s="29">
        <f t="shared" si="0"/>
        <v>0</v>
      </c>
      <c r="J27" s="15"/>
      <c r="K27" s="28">
        <f t="shared" si="1"/>
        <v>0</v>
      </c>
      <c r="L27" s="56" t="s">
        <v>44</v>
      </c>
      <c r="M27" s="23" t="s">
        <v>14</v>
      </c>
      <c r="N27" s="23" t="s">
        <v>98</v>
      </c>
      <c r="O27" s="23" t="s">
        <v>46</v>
      </c>
      <c r="P27" s="23" t="s">
        <v>97</v>
      </c>
      <c r="Q27" s="26" t="s">
        <v>8</v>
      </c>
      <c r="R27" s="4"/>
    </row>
    <row r="28" spans="1:18">
      <c r="A28" s="67" t="s">
        <v>161</v>
      </c>
      <c r="B28" s="52">
        <v>503205</v>
      </c>
      <c r="C28" s="53" t="s">
        <v>45</v>
      </c>
      <c r="D28" s="54">
        <v>4</v>
      </c>
      <c r="E28" s="58">
        <v>4</v>
      </c>
      <c r="F28" s="58">
        <v>1</v>
      </c>
      <c r="G28" s="30">
        <f t="shared" si="2"/>
        <v>0</v>
      </c>
      <c r="H28" s="51">
        <v>13.99</v>
      </c>
      <c r="I28" s="29">
        <f t="shared" si="0"/>
        <v>0</v>
      </c>
      <c r="J28" s="15"/>
      <c r="K28" s="28">
        <f t="shared" si="1"/>
        <v>0</v>
      </c>
      <c r="L28" s="49" t="s">
        <v>44</v>
      </c>
      <c r="M28" s="23" t="s">
        <v>14</v>
      </c>
      <c r="N28" s="23" t="s">
        <v>98</v>
      </c>
      <c r="O28" s="23" t="s">
        <v>46</v>
      </c>
      <c r="P28" s="23" t="s">
        <v>97</v>
      </c>
      <c r="Q28" s="26" t="s">
        <v>8</v>
      </c>
      <c r="R28" s="4"/>
    </row>
    <row r="29" spans="1:18">
      <c r="A29" s="67" t="s">
        <v>161</v>
      </c>
      <c r="B29" s="52" t="s">
        <v>89</v>
      </c>
      <c r="C29" s="46" t="s">
        <v>156</v>
      </c>
      <c r="D29" s="54">
        <v>60</v>
      </c>
      <c r="E29" s="23">
        <v>60</v>
      </c>
      <c r="F29" s="23">
        <v>12</v>
      </c>
      <c r="G29" s="30">
        <f>IF(E29-D29&gt;=F29,ROUNDUP((E29-D29)/12,0)*12,0)</f>
        <v>0</v>
      </c>
      <c r="H29" s="55">
        <v>77.989999999999995</v>
      </c>
      <c r="I29" s="29">
        <f>IF(G29&gt;0,ROUNDUP(G29/12,0)*H29,0)</f>
        <v>0</v>
      </c>
      <c r="J29" s="15"/>
      <c r="K29" s="28">
        <f t="shared" si="1"/>
        <v>0</v>
      </c>
      <c r="L29" s="56" t="s">
        <v>100</v>
      </c>
      <c r="M29" s="23" t="s">
        <v>91</v>
      </c>
      <c r="N29" s="23" t="s">
        <v>98</v>
      </c>
      <c r="O29" s="44" t="s">
        <v>96</v>
      </c>
      <c r="P29" s="23" t="s">
        <v>90</v>
      </c>
      <c r="Q29" s="26" t="s">
        <v>8</v>
      </c>
      <c r="R29" s="4"/>
    </row>
    <row r="30" spans="1:18">
      <c r="A30" s="67" t="s">
        <v>161</v>
      </c>
      <c r="B30" s="52" t="s">
        <v>103</v>
      </c>
      <c r="C30" s="53" t="s">
        <v>84</v>
      </c>
      <c r="D30" s="54">
        <v>2</v>
      </c>
      <c r="E30" s="23">
        <v>2</v>
      </c>
      <c r="F30" s="23">
        <v>1</v>
      </c>
      <c r="G30" s="30">
        <f t="shared" si="2"/>
        <v>0</v>
      </c>
      <c r="H30" s="55">
        <v>49.99</v>
      </c>
      <c r="I30" s="29">
        <f t="shared" si="0"/>
        <v>0</v>
      </c>
      <c r="J30" s="15"/>
      <c r="K30" s="28">
        <f t="shared" si="1"/>
        <v>0</v>
      </c>
      <c r="L30" s="56" t="s">
        <v>101</v>
      </c>
      <c r="M30" s="23" t="s">
        <v>91</v>
      </c>
      <c r="N30" s="48" t="s">
        <v>129</v>
      </c>
      <c r="O30" s="48" t="s">
        <v>128</v>
      </c>
      <c r="P30" s="48" t="s">
        <v>130</v>
      </c>
      <c r="Q30" s="26" t="s">
        <v>8</v>
      </c>
      <c r="R30" s="4"/>
    </row>
    <row r="31" spans="1:18">
      <c r="A31" s="67" t="s">
        <v>161</v>
      </c>
      <c r="B31" s="52" t="s">
        <v>85</v>
      </c>
      <c r="C31" s="53" t="s">
        <v>86</v>
      </c>
      <c r="D31" s="54">
        <v>1</v>
      </c>
      <c r="E31" s="23">
        <v>1</v>
      </c>
      <c r="F31" s="23">
        <v>0.5</v>
      </c>
      <c r="G31" s="30">
        <f t="shared" si="2"/>
        <v>0</v>
      </c>
      <c r="H31" s="55">
        <v>35</v>
      </c>
      <c r="I31" s="29">
        <f t="shared" si="0"/>
        <v>0</v>
      </c>
      <c r="J31" s="15"/>
      <c r="K31" s="28">
        <f t="shared" si="1"/>
        <v>0</v>
      </c>
      <c r="L31" s="56" t="s">
        <v>18</v>
      </c>
      <c r="M31" s="23" t="s">
        <v>14</v>
      </c>
      <c r="N31" s="23" t="s">
        <v>39</v>
      </c>
      <c r="O31" s="23" t="s">
        <v>40</v>
      </c>
      <c r="P31" s="23" t="s">
        <v>42</v>
      </c>
      <c r="Q31" s="26" t="s">
        <v>8</v>
      </c>
      <c r="R31" s="4"/>
    </row>
    <row r="32" spans="1:18">
      <c r="A32" s="67" t="s">
        <v>161</v>
      </c>
      <c r="B32" s="52" t="s">
        <v>47</v>
      </c>
      <c r="C32" s="53" t="s">
        <v>48</v>
      </c>
      <c r="D32" s="54">
        <v>20</v>
      </c>
      <c r="E32" s="23">
        <v>20</v>
      </c>
      <c r="F32" s="23">
        <v>6</v>
      </c>
      <c r="G32" s="30">
        <f t="shared" si="2"/>
        <v>0</v>
      </c>
      <c r="H32" s="55">
        <v>1.32</v>
      </c>
      <c r="I32" s="29">
        <f t="shared" si="0"/>
        <v>0</v>
      </c>
      <c r="J32" s="15"/>
      <c r="K32" s="28">
        <f t="shared" si="1"/>
        <v>0</v>
      </c>
      <c r="L32" s="56" t="s">
        <v>102</v>
      </c>
      <c r="M32" s="23" t="s">
        <v>14</v>
      </c>
      <c r="N32" s="23" t="s">
        <v>98</v>
      </c>
      <c r="O32" s="23" t="s">
        <v>49</v>
      </c>
      <c r="P32" s="23" t="s">
        <v>98</v>
      </c>
      <c r="Q32" s="26" t="s">
        <v>8</v>
      </c>
      <c r="R32" s="4"/>
    </row>
    <row r="33" spans="1:18">
      <c r="A33" s="67" t="s">
        <v>161</v>
      </c>
      <c r="B33" s="52" t="s">
        <v>50</v>
      </c>
      <c r="C33" s="53" t="s">
        <v>51</v>
      </c>
      <c r="D33" s="54">
        <v>20</v>
      </c>
      <c r="E33" s="23">
        <v>20</v>
      </c>
      <c r="F33" s="23">
        <v>6</v>
      </c>
      <c r="G33" s="30">
        <f t="shared" si="2"/>
        <v>0</v>
      </c>
      <c r="H33" s="55">
        <v>1.28</v>
      </c>
      <c r="I33" s="29">
        <f t="shared" si="0"/>
        <v>0</v>
      </c>
      <c r="J33" s="15"/>
      <c r="K33" s="28">
        <f t="shared" si="1"/>
        <v>0</v>
      </c>
      <c r="L33" s="56" t="s">
        <v>102</v>
      </c>
      <c r="M33" s="23" t="s">
        <v>14</v>
      </c>
      <c r="N33" s="23" t="s">
        <v>98</v>
      </c>
      <c r="O33" s="23" t="s">
        <v>49</v>
      </c>
      <c r="P33" s="23" t="s">
        <v>98</v>
      </c>
      <c r="Q33" s="26" t="s">
        <v>8</v>
      </c>
      <c r="R33" s="4"/>
    </row>
    <row r="34" spans="1:18">
      <c r="A34" s="67" t="s">
        <v>161</v>
      </c>
      <c r="B34" s="52" t="s">
        <v>52</v>
      </c>
      <c r="C34" s="53" t="s">
        <v>53</v>
      </c>
      <c r="D34" s="54">
        <v>4</v>
      </c>
      <c r="E34" s="23">
        <v>4</v>
      </c>
      <c r="F34" s="23">
        <v>2</v>
      </c>
      <c r="G34" s="30">
        <f t="shared" si="2"/>
        <v>0</v>
      </c>
      <c r="H34" s="55">
        <v>0.79</v>
      </c>
      <c r="I34" s="29">
        <f t="shared" si="0"/>
        <v>0</v>
      </c>
      <c r="J34" s="15"/>
      <c r="K34" s="28">
        <f t="shared" si="1"/>
        <v>0</v>
      </c>
      <c r="L34" s="56" t="s">
        <v>102</v>
      </c>
      <c r="M34" s="23" t="s">
        <v>14</v>
      </c>
      <c r="N34" s="23" t="s">
        <v>98</v>
      </c>
      <c r="O34" s="23" t="s">
        <v>54</v>
      </c>
      <c r="P34" s="23" t="s">
        <v>99</v>
      </c>
      <c r="Q34" s="26" t="s">
        <v>8</v>
      </c>
      <c r="R34" s="4"/>
    </row>
    <row r="35" spans="1:18">
      <c r="A35" s="67" t="s">
        <v>161</v>
      </c>
      <c r="B35" s="52" t="s">
        <v>55</v>
      </c>
      <c r="C35" s="53" t="s">
        <v>56</v>
      </c>
      <c r="D35" s="54">
        <v>4</v>
      </c>
      <c r="E35" s="23">
        <v>4</v>
      </c>
      <c r="F35" s="23">
        <v>2</v>
      </c>
      <c r="G35" s="30">
        <f t="shared" si="2"/>
        <v>0</v>
      </c>
      <c r="H35" s="55">
        <v>3.99</v>
      </c>
      <c r="I35" s="29">
        <f t="shared" si="0"/>
        <v>0</v>
      </c>
      <c r="J35" s="15"/>
      <c r="K35" s="28">
        <f t="shared" si="1"/>
        <v>0</v>
      </c>
      <c r="L35" s="56" t="s">
        <v>102</v>
      </c>
      <c r="M35" s="23" t="s">
        <v>14</v>
      </c>
      <c r="N35" s="23" t="s">
        <v>98</v>
      </c>
      <c r="O35" s="23" t="s">
        <v>54</v>
      </c>
      <c r="P35" s="23" t="s">
        <v>99</v>
      </c>
      <c r="Q35" s="26" t="s">
        <v>8</v>
      </c>
      <c r="R35" s="4"/>
    </row>
    <row r="36" spans="1:18">
      <c r="A36" s="67" t="s">
        <v>161</v>
      </c>
      <c r="B36" s="52" t="s">
        <v>57</v>
      </c>
      <c r="C36" s="53" t="s">
        <v>58</v>
      </c>
      <c r="D36" s="54">
        <v>4</v>
      </c>
      <c r="E36" s="23">
        <v>4</v>
      </c>
      <c r="F36" s="23">
        <v>2</v>
      </c>
      <c r="G36" s="30">
        <f t="shared" si="2"/>
        <v>0</v>
      </c>
      <c r="H36" s="55">
        <v>5.3</v>
      </c>
      <c r="I36" s="29">
        <f t="shared" si="0"/>
        <v>0</v>
      </c>
      <c r="J36" s="15"/>
      <c r="K36" s="28">
        <f t="shared" si="1"/>
        <v>0</v>
      </c>
      <c r="L36" s="56" t="s">
        <v>34</v>
      </c>
      <c r="M36" s="23" t="s">
        <v>14</v>
      </c>
      <c r="N36" s="23" t="s">
        <v>95</v>
      </c>
      <c r="O36" s="23" t="s">
        <v>59</v>
      </c>
      <c r="P36" s="23" t="s">
        <v>87</v>
      </c>
      <c r="Q36" s="26" t="s">
        <v>8</v>
      </c>
      <c r="R36" s="4"/>
    </row>
    <row r="37" spans="1:18">
      <c r="A37" s="67" t="s">
        <v>161</v>
      </c>
      <c r="B37" s="52" t="s">
        <v>93</v>
      </c>
      <c r="C37" s="53" t="s">
        <v>60</v>
      </c>
      <c r="D37" s="54">
        <v>4</v>
      </c>
      <c r="E37" s="23">
        <v>4</v>
      </c>
      <c r="F37" s="23">
        <v>2</v>
      </c>
      <c r="G37" s="30">
        <f t="shared" si="2"/>
        <v>0</v>
      </c>
      <c r="H37" s="55">
        <v>5.0999999999999996</v>
      </c>
      <c r="I37" s="29">
        <f t="shared" si="0"/>
        <v>0</v>
      </c>
      <c r="J37" s="15"/>
      <c r="K37" s="28">
        <f t="shared" si="1"/>
        <v>0</v>
      </c>
      <c r="L37" s="56" t="s">
        <v>34</v>
      </c>
      <c r="M37" s="23" t="s">
        <v>14</v>
      </c>
      <c r="N37" s="23" t="s">
        <v>95</v>
      </c>
      <c r="O37" s="23" t="s">
        <v>59</v>
      </c>
      <c r="P37" s="23" t="s">
        <v>87</v>
      </c>
      <c r="Q37" s="26" t="s">
        <v>8</v>
      </c>
      <c r="R37" s="4"/>
    </row>
    <row r="38" spans="1:18">
      <c r="A38" s="67" t="s">
        <v>161</v>
      </c>
      <c r="B38" s="52" t="s">
        <v>61</v>
      </c>
      <c r="C38" s="53" t="s">
        <v>62</v>
      </c>
      <c r="D38" s="54">
        <v>0</v>
      </c>
      <c r="E38" s="23">
        <v>4</v>
      </c>
      <c r="F38" s="23">
        <v>2</v>
      </c>
      <c r="G38" s="30">
        <f t="shared" si="2"/>
        <v>4</v>
      </c>
      <c r="H38" s="55">
        <v>0.79</v>
      </c>
      <c r="I38" s="29">
        <f t="shared" si="0"/>
        <v>3.16</v>
      </c>
      <c r="J38" s="15"/>
      <c r="K38" s="28">
        <f t="shared" si="1"/>
        <v>3.16</v>
      </c>
      <c r="L38" s="56" t="s">
        <v>102</v>
      </c>
      <c r="M38" s="23" t="s">
        <v>14</v>
      </c>
      <c r="N38" s="23" t="s">
        <v>98</v>
      </c>
      <c r="O38" s="23" t="s">
        <v>54</v>
      </c>
      <c r="P38" s="23" t="s">
        <v>99</v>
      </c>
      <c r="Q38" s="26" t="s">
        <v>8</v>
      </c>
      <c r="R38" s="4"/>
    </row>
    <row r="39" spans="1:18">
      <c r="A39" s="67" t="s">
        <v>161</v>
      </c>
      <c r="B39" s="52" t="s">
        <v>63</v>
      </c>
      <c r="C39" s="53" t="s">
        <v>64</v>
      </c>
      <c r="D39" s="54">
        <v>2</v>
      </c>
      <c r="E39" s="23">
        <v>4</v>
      </c>
      <c r="F39" s="23">
        <v>2</v>
      </c>
      <c r="G39" s="30">
        <f t="shared" si="2"/>
        <v>2</v>
      </c>
      <c r="H39" s="55">
        <v>0.79</v>
      </c>
      <c r="I39" s="29">
        <f t="shared" si="0"/>
        <v>1.58</v>
      </c>
      <c r="J39" s="15"/>
      <c r="K39" s="28">
        <f t="shared" si="1"/>
        <v>1.58</v>
      </c>
      <c r="L39" s="56" t="s">
        <v>102</v>
      </c>
      <c r="M39" s="23" t="s">
        <v>14</v>
      </c>
      <c r="N39" s="23" t="s">
        <v>98</v>
      </c>
      <c r="O39" s="23" t="s">
        <v>54</v>
      </c>
      <c r="P39" s="23" t="s">
        <v>99</v>
      </c>
      <c r="Q39" s="26" t="s">
        <v>8</v>
      </c>
      <c r="R39" s="4"/>
    </row>
    <row r="40" spans="1:18">
      <c r="A40" s="67" t="s">
        <v>161</v>
      </c>
      <c r="B40" s="52" t="s">
        <v>65</v>
      </c>
      <c r="C40" s="53" t="s">
        <v>66</v>
      </c>
      <c r="D40" s="54">
        <v>5</v>
      </c>
      <c r="E40" s="23">
        <v>20</v>
      </c>
      <c r="F40" s="23">
        <v>6</v>
      </c>
      <c r="G40" s="30">
        <f t="shared" si="2"/>
        <v>15</v>
      </c>
      <c r="H40" s="55">
        <v>0.79</v>
      </c>
      <c r="I40" s="29">
        <f t="shared" si="0"/>
        <v>11.850000000000001</v>
      </c>
      <c r="J40" s="15"/>
      <c r="K40" s="28">
        <f t="shared" si="1"/>
        <v>11.850000000000001</v>
      </c>
      <c r="L40" s="56" t="s">
        <v>102</v>
      </c>
      <c r="M40" s="23" t="s">
        <v>14</v>
      </c>
      <c r="N40" s="23" t="s">
        <v>98</v>
      </c>
      <c r="O40" s="23" t="s">
        <v>54</v>
      </c>
      <c r="P40" s="23" t="s">
        <v>99</v>
      </c>
      <c r="Q40" s="26" t="s">
        <v>8</v>
      </c>
      <c r="R40" s="4"/>
    </row>
    <row r="41" spans="1:18">
      <c r="A41" s="67" t="s">
        <v>161</v>
      </c>
      <c r="B41" s="52" t="s">
        <v>67</v>
      </c>
      <c r="C41" s="53" t="s">
        <v>68</v>
      </c>
      <c r="D41" s="54">
        <v>4</v>
      </c>
      <c r="E41" s="23">
        <v>4</v>
      </c>
      <c r="F41" s="23">
        <v>2</v>
      </c>
      <c r="G41" s="30">
        <f t="shared" si="2"/>
        <v>0</v>
      </c>
      <c r="H41" s="55">
        <v>1.19</v>
      </c>
      <c r="I41" s="29">
        <f t="shared" si="0"/>
        <v>0</v>
      </c>
      <c r="J41" s="15"/>
      <c r="K41" s="28">
        <f t="shared" si="1"/>
        <v>0</v>
      </c>
      <c r="L41" s="56" t="s">
        <v>102</v>
      </c>
      <c r="M41" s="23" t="s">
        <v>14</v>
      </c>
      <c r="N41" s="23" t="s">
        <v>98</v>
      </c>
      <c r="O41" s="23" t="s">
        <v>54</v>
      </c>
      <c r="P41" s="23" t="s">
        <v>99</v>
      </c>
      <c r="Q41" s="26" t="s">
        <v>8</v>
      </c>
      <c r="R41" s="4"/>
    </row>
    <row r="42" spans="1:18">
      <c r="A42" s="67" t="s">
        <v>161</v>
      </c>
      <c r="B42" s="52" t="s">
        <v>69</v>
      </c>
      <c r="C42" s="53" t="s">
        <v>70</v>
      </c>
      <c r="D42" s="54">
        <v>4</v>
      </c>
      <c r="E42" s="23">
        <v>4</v>
      </c>
      <c r="F42" s="23">
        <v>2</v>
      </c>
      <c r="G42" s="30">
        <f t="shared" si="2"/>
        <v>0</v>
      </c>
      <c r="H42" s="55">
        <v>4.49</v>
      </c>
      <c r="I42" s="29">
        <f t="shared" si="0"/>
        <v>0</v>
      </c>
      <c r="J42" s="15"/>
      <c r="K42" s="28">
        <f t="shared" si="1"/>
        <v>0</v>
      </c>
      <c r="L42" s="56" t="s">
        <v>34</v>
      </c>
      <c r="M42" s="23" t="s">
        <v>14</v>
      </c>
      <c r="N42" s="23" t="s">
        <v>95</v>
      </c>
      <c r="O42" s="23" t="s">
        <v>59</v>
      </c>
      <c r="P42" s="23" t="s">
        <v>87</v>
      </c>
      <c r="Q42" s="26" t="s">
        <v>8</v>
      </c>
      <c r="R42" s="4"/>
    </row>
    <row r="43" spans="1:18">
      <c r="A43" s="67" t="s">
        <v>161</v>
      </c>
      <c r="B43" s="50" t="s">
        <v>122</v>
      </c>
      <c r="C43" s="46" t="s">
        <v>124</v>
      </c>
      <c r="D43" s="54">
        <v>20</v>
      </c>
      <c r="E43" s="23">
        <v>20</v>
      </c>
      <c r="F43" s="23">
        <v>6</v>
      </c>
      <c r="G43" s="30">
        <f t="shared" si="2"/>
        <v>0</v>
      </c>
      <c r="H43" s="55">
        <v>2</v>
      </c>
      <c r="I43" s="29">
        <f t="shared" si="0"/>
        <v>0</v>
      </c>
      <c r="J43" s="15"/>
      <c r="K43" s="28">
        <f t="shared" si="1"/>
        <v>0</v>
      </c>
      <c r="L43" s="56"/>
      <c r="M43" s="23"/>
      <c r="N43" s="23"/>
      <c r="O43" s="48" t="s">
        <v>123</v>
      </c>
      <c r="P43" s="23"/>
      <c r="Q43" s="26" t="s">
        <v>8</v>
      </c>
      <c r="R43" s="4"/>
    </row>
    <row r="44" spans="1:18">
      <c r="A44" s="67" t="s">
        <v>161</v>
      </c>
      <c r="B44" s="52" t="s">
        <v>94</v>
      </c>
      <c r="C44" s="46" t="s">
        <v>71</v>
      </c>
      <c r="D44" s="54">
        <v>6</v>
      </c>
      <c r="E44" s="23">
        <v>6</v>
      </c>
      <c r="F44" s="23">
        <v>2</v>
      </c>
      <c r="G44" s="30">
        <f t="shared" si="2"/>
        <v>0</v>
      </c>
      <c r="H44" s="55">
        <v>13.2</v>
      </c>
      <c r="I44" s="29">
        <f t="shared" si="0"/>
        <v>0</v>
      </c>
      <c r="J44" s="15"/>
      <c r="K44" s="28">
        <f t="shared" si="1"/>
        <v>0</v>
      </c>
      <c r="L44" s="56" t="s">
        <v>34</v>
      </c>
      <c r="M44" s="23" t="s">
        <v>14</v>
      </c>
      <c r="N44" s="23" t="s">
        <v>95</v>
      </c>
      <c r="O44" s="23" t="s">
        <v>59</v>
      </c>
      <c r="P44" s="23" t="s">
        <v>87</v>
      </c>
      <c r="Q44" s="26" t="s">
        <v>8</v>
      </c>
      <c r="R44" s="4"/>
    </row>
    <row r="45" spans="1:18">
      <c r="A45" s="67" t="s">
        <v>161</v>
      </c>
      <c r="B45" s="52"/>
      <c r="C45" s="46" t="s">
        <v>157</v>
      </c>
      <c r="D45" s="54">
        <v>4</v>
      </c>
      <c r="E45" s="23"/>
      <c r="F45" s="23"/>
      <c r="G45" s="30"/>
      <c r="H45" s="55"/>
      <c r="I45" s="29"/>
      <c r="J45" s="15"/>
      <c r="K45" s="28"/>
      <c r="L45" s="56"/>
      <c r="M45" s="23"/>
      <c r="N45" s="23"/>
      <c r="O45" s="23"/>
      <c r="P45" s="23"/>
      <c r="Q45" s="26"/>
      <c r="R45" s="4"/>
    </row>
    <row r="46" spans="1:18">
      <c r="A46" s="67" t="s">
        <v>161</v>
      </c>
      <c r="B46" s="52" t="s">
        <v>72</v>
      </c>
      <c r="C46" s="53" t="s">
        <v>73</v>
      </c>
      <c r="D46" s="54">
        <v>6</v>
      </c>
      <c r="E46" s="23">
        <v>12</v>
      </c>
      <c r="F46" s="23">
        <v>4</v>
      </c>
      <c r="G46" s="30">
        <f t="shared" si="2"/>
        <v>6</v>
      </c>
      <c r="H46" s="55">
        <v>0.79</v>
      </c>
      <c r="I46" s="29">
        <f t="shared" si="0"/>
        <v>4.74</v>
      </c>
      <c r="J46" s="15"/>
      <c r="K46" s="28">
        <f t="shared" si="1"/>
        <v>4.74</v>
      </c>
      <c r="L46" s="56" t="s">
        <v>102</v>
      </c>
      <c r="M46" s="23" t="s">
        <v>14</v>
      </c>
      <c r="N46" s="23" t="s">
        <v>98</v>
      </c>
      <c r="O46" s="23" t="s">
        <v>54</v>
      </c>
      <c r="P46" s="23" t="s">
        <v>99</v>
      </c>
      <c r="Q46" s="26" t="s">
        <v>8</v>
      </c>
      <c r="R46" s="4"/>
    </row>
    <row r="47" spans="1:18">
      <c r="A47" s="67" t="s">
        <v>161</v>
      </c>
      <c r="B47" s="52" t="s">
        <v>74</v>
      </c>
      <c r="C47" s="53" t="s">
        <v>75</v>
      </c>
      <c r="D47" s="54">
        <v>12</v>
      </c>
      <c r="E47" s="23">
        <v>12</v>
      </c>
      <c r="F47" s="23">
        <v>4</v>
      </c>
      <c r="G47" s="30">
        <f t="shared" si="2"/>
        <v>0</v>
      </c>
      <c r="H47" s="55">
        <v>0.84</v>
      </c>
      <c r="I47" s="29">
        <f t="shared" si="0"/>
        <v>0</v>
      </c>
      <c r="J47" s="15"/>
      <c r="K47" s="28">
        <f t="shared" si="1"/>
        <v>0</v>
      </c>
      <c r="L47" s="56" t="s">
        <v>102</v>
      </c>
      <c r="M47" s="23" t="s">
        <v>14</v>
      </c>
      <c r="N47" s="23" t="s">
        <v>98</v>
      </c>
      <c r="O47" s="23" t="s">
        <v>49</v>
      </c>
      <c r="P47" s="23" t="s">
        <v>98</v>
      </c>
      <c r="Q47" s="26" t="s">
        <v>8</v>
      </c>
      <c r="R47" s="4"/>
    </row>
    <row r="48" spans="1:18">
      <c r="A48" s="67" t="s">
        <v>161</v>
      </c>
      <c r="B48" s="52" t="s">
        <v>76</v>
      </c>
      <c r="C48" s="53" t="s">
        <v>77</v>
      </c>
      <c r="D48" s="54">
        <v>6</v>
      </c>
      <c r="E48" s="23">
        <v>6</v>
      </c>
      <c r="F48" s="23">
        <v>2</v>
      </c>
      <c r="G48" s="30">
        <f t="shared" si="2"/>
        <v>0</v>
      </c>
      <c r="H48" s="55">
        <v>3</v>
      </c>
      <c r="I48" s="29">
        <f t="shared" si="0"/>
        <v>0</v>
      </c>
      <c r="J48" s="15"/>
      <c r="K48" s="28">
        <f t="shared" si="1"/>
        <v>0</v>
      </c>
      <c r="L48" s="56" t="s">
        <v>102</v>
      </c>
      <c r="M48" s="23" t="s">
        <v>14</v>
      </c>
      <c r="N48" s="23" t="s">
        <v>98</v>
      </c>
      <c r="O48" s="23" t="s">
        <v>49</v>
      </c>
      <c r="P48" s="23" t="s">
        <v>98</v>
      </c>
      <c r="Q48" s="26" t="s">
        <v>8</v>
      </c>
      <c r="R48" s="4"/>
    </row>
    <row r="49" spans="1:18">
      <c r="A49" s="67" t="s">
        <v>161</v>
      </c>
      <c r="B49" s="52" t="s">
        <v>78</v>
      </c>
      <c r="C49" s="53" t="s">
        <v>79</v>
      </c>
      <c r="D49" s="54">
        <v>6</v>
      </c>
      <c r="E49" s="23">
        <v>6</v>
      </c>
      <c r="F49" s="23">
        <v>2</v>
      </c>
      <c r="G49" s="30">
        <f t="shared" si="2"/>
        <v>0</v>
      </c>
      <c r="H49" s="55">
        <v>3</v>
      </c>
      <c r="I49" s="29">
        <f t="shared" si="0"/>
        <v>0</v>
      </c>
      <c r="J49" s="15"/>
      <c r="K49" s="28">
        <f t="shared" si="1"/>
        <v>0</v>
      </c>
      <c r="L49" s="56" t="s">
        <v>102</v>
      </c>
      <c r="M49" s="23" t="s">
        <v>14</v>
      </c>
      <c r="N49" s="23" t="s">
        <v>98</v>
      </c>
      <c r="O49" s="23" t="s">
        <v>49</v>
      </c>
      <c r="P49" s="23" t="s">
        <v>98</v>
      </c>
      <c r="Q49" s="26" t="s">
        <v>8</v>
      </c>
      <c r="R49" s="4"/>
    </row>
    <row r="50" spans="1:18">
      <c r="A50" s="67" t="s">
        <v>161</v>
      </c>
      <c r="B50" s="52" t="s">
        <v>80</v>
      </c>
      <c r="C50" s="52" t="s">
        <v>81</v>
      </c>
      <c r="D50" s="54">
        <v>4</v>
      </c>
      <c r="E50" s="23">
        <v>4</v>
      </c>
      <c r="F50" s="23">
        <v>2</v>
      </c>
      <c r="G50" s="30">
        <f t="shared" si="2"/>
        <v>0</v>
      </c>
      <c r="H50" s="55">
        <v>6</v>
      </c>
      <c r="I50" s="29">
        <f t="shared" si="0"/>
        <v>0</v>
      </c>
      <c r="J50" s="15"/>
      <c r="K50" s="28">
        <f t="shared" si="1"/>
        <v>0</v>
      </c>
      <c r="L50" s="56" t="s">
        <v>102</v>
      </c>
      <c r="M50" s="23" t="s">
        <v>14</v>
      </c>
      <c r="N50" s="23" t="s">
        <v>98</v>
      </c>
      <c r="O50" s="23" t="s">
        <v>49</v>
      </c>
      <c r="P50" s="23" t="s">
        <v>98</v>
      </c>
      <c r="Q50" s="26" t="s">
        <v>8</v>
      </c>
      <c r="R50" s="4"/>
    </row>
    <row r="51" spans="1:18">
      <c r="A51" s="67" t="s">
        <v>161</v>
      </c>
      <c r="B51" s="52" t="s">
        <v>82</v>
      </c>
      <c r="C51" s="52" t="s">
        <v>83</v>
      </c>
      <c r="D51" s="54">
        <v>4</v>
      </c>
      <c r="E51" s="23">
        <v>4</v>
      </c>
      <c r="F51" s="23">
        <v>2</v>
      </c>
      <c r="G51" s="30">
        <f t="shared" si="2"/>
        <v>0</v>
      </c>
      <c r="H51" s="55">
        <v>3</v>
      </c>
      <c r="I51" s="29">
        <f t="shared" si="0"/>
        <v>0</v>
      </c>
      <c r="J51" s="15"/>
      <c r="K51" s="28">
        <f t="shared" si="1"/>
        <v>0</v>
      </c>
      <c r="L51" s="56" t="s">
        <v>102</v>
      </c>
      <c r="M51" s="23" t="s">
        <v>14</v>
      </c>
      <c r="N51" s="23" t="s">
        <v>98</v>
      </c>
      <c r="O51" s="23" t="s">
        <v>49</v>
      </c>
      <c r="P51" s="23" t="s">
        <v>98</v>
      </c>
      <c r="Q51" s="26" t="s">
        <v>8</v>
      </c>
      <c r="R51" s="4"/>
    </row>
    <row r="52" spans="1:18">
      <c r="A52" s="67" t="s">
        <v>161</v>
      </c>
      <c r="B52" s="52" t="s">
        <v>133</v>
      </c>
      <c r="C52" s="53" t="s">
        <v>134</v>
      </c>
      <c r="D52" s="54">
        <v>8</v>
      </c>
      <c r="E52" s="23">
        <v>12</v>
      </c>
      <c r="F52" s="23">
        <v>2</v>
      </c>
      <c r="G52" s="30">
        <f t="shared" si="2"/>
        <v>4</v>
      </c>
      <c r="H52" s="55">
        <v>11.99</v>
      </c>
      <c r="I52" s="29">
        <f t="shared" si="0"/>
        <v>47.96</v>
      </c>
      <c r="J52" s="16"/>
      <c r="K52" s="28">
        <f t="shared" si="1"/>
        <v>47.96</v>
      </c>
      <c r="L52" s="56" t="s">
        <v>17</v>
      </c>
      <c r="M52" s="23" t="s">
        <v>14</v>
      </c>
      <c r="N52" s="23" t="s">
        <v>98</v>
      </c>
      <c r="O52" s="23" t="s">
        <v>135</v>
      </c>
      <c r="P52" s="23" t="s">
        <v>136</v>
      </c>
      <c r="Q52" s="26" t="s">
        <v>8</v>
      </c>
      <c r="R52" s="4"/>
    </row>
    <row r="53" spans="1:18">
      <c r="A53" s="67" t="s">
        <v>161</v>
      </c>
      <c r="B53" s="52"/>
      <c r="C53" s="46" t="s">
        <v>155</v>
      </c>
      <c r="D53" s="54">
        <v>1</v>
      </c>
      <c r="E53" s="23">
        <v>1</v>
      </c>
      <c r="F53" s="23">
        <v>0.5</v>
      </c>
      <c r="G53" s="30">
        <f t="shared" ref="G53:G63" si="3">IF(E53-D53&gt;=F53,ROUNDDOWN(E53-D53, 0),0)</f>
        <v>0</v>
      </c>
      <c r="H53" s="55">
        <v>9.99</v>
      </c>
      <c r="I53" s="29">
        <f>IF(G53&gt;0,H53,0)</f>
        <v>0</v>
      </c>
      <c r="J53" s="16"/>
      <c r="K53" s="28">
        <f t="shared" ref="K53:K63" si="4">I53+J53</f>
        <v>0</v>
      </c>
      <c r="L53" s="56"/>
      <c r="M53" s="23"/>
      <c r="N53" s="23"/>
      <c r="O53" s="48" t="s">
        <v>46</v>
      </c>
      <c r="P53" s="23"/>
      <c r="Q53" s="26"/>
      <c r="R53" s="4"/>
    </row>
    <row r="54" spans="1:18">
      <c r="A54" s="67" t="s">
        <v>161</v>
      </c>
      <c r="B54" s="52"/>
      <c r="C54" s="46" t="s">
        <v>151</v>
      </c>
      <c r="D54" s="54">
        <v>2</v>
      </c>
      <c r="E54" s="23">
        <v>2</v>
      </c>
      <c r="F54" s="23">
        <v>1</v>
      </c>
      <c r="G54" s="30">
        <f t="shared" si="3"/>
        <v>0</v>
      </c>
      <c r="H54" s="55">
        <v>3.79</v>
      </c>
      <c r="I54" s="29">
        <f>IF(G54&gt;0,G54*H54,0)</f>
        <v>0</v>
      </c>
      <c r="J54" s="16"/>
      <c r="K54" s="28">
        <f t="shared" si="4"/>
        <v>0</v>
      </c>
      <c r="L54" s="56"/>
      <c r="M54" s="23"/>
      <c r="N54" s="23"/>
      <c r="O54" s="48" t="s">
        <v>46</v>
      </c>
      <c r="P54" s="23"/>
      <c r="Q54" s="26"/>
      <c r="R54" s="4"/>
    </row>
    <row r="55" spans="1:18">
      <c r="A55" s="67" t="s">
        <v>161</v>
      </c>
      <c r="B55" s="52"/>
      <c r="C55" s="46" t="s">
        <v>152</v>
      </c>
      <c r="D55" s="54">
        <v>2</v>
      </c>
      <c r="E55" s="23">
        <v>2</v>
      </c>
      <c r="F55" s="23">
        <v>1</v>
      </c>
      <c r="G55" s="30">
        <f t="shared" si="3"/>
        <v>0</v>
      </c>
      <c r="H55" s="55">
        <v>6</v>
      </c>
      <c r="I55" s="29">
        <f>IF(G55&gt;0,G55*H55,0)</f>
        <v>0</v>
      </c>
      <c r="J55" s="16"/>
      <c r="K55" s="28">
        <f t="shared" si="4"/>
        <v>0</v>
      </c>
      <c r="L55" s="56" t="s">
        <v>181</v>
      </c>
      <c r="M55" s="23"/>
      <c r="N55" s="23"/>
      <c r="O55" s="48" t="s">
        <v>180</v>
      </c>
      <c r="P55" s="23"/>
      <c r="Q55" s="26"/>
      <c r="R55" s="4"/>
    </row>
    <row r="56" spans="1:18">
      <c r="A56" s="67" t="s">
        <v>161</v>
      </c>
      <c r="B56" s="47" t="s">
        <v>139</v>
      </c>
      <c r="C56" s="47" t="s">
        <v>140</v>
      </c>
      <c r="D56" s="54">
        <v>2000</v>
      </c>
      <c r="E56" s="23">
        <v>2000</v>
      </c>
      <c r="F56" s="23">
        <v>500</v>
      </c>
      <c r="G56" s="30">
        <f t="shared" si="3"/>
        <v>0</v>
      </c>
      <c r="H56" s="55">
        <v>0.02</v>
      </c>
      <c r="I56" s="29">
        <f t="shared" ref="I56:I63" si="5">IF(G56&gt;0,G56*H56,0)</f>
        <v>0</v>
      </c>
      <c r="J56" s="16"/>
      <c r="K56" s="28">
        <f t="shared" si="4"/>
        <v>0</v>
      </c>
      <c r="L56" s="56" t="s">
        <v>182</v>
      </c>
      <c r="M56" s="23"/>
      <c r="N56" s="23"/>
      <c r="O56" s="48" t="s">
        <v>179</v>
      </c>
      <c r="P56" s="23"/>
      <c r="Q56" s="23"/>
      <c r="R56" s="4"/>
    </row>
    <row r="57" spans="1:18">
      <c r="A57" s="67" t="s">
        <v>161</v>
      </c>
      <c r="B57" s="47" t="s">
        <v>163</v>
      </c>
      <c r="C57" s="47" t="s">
        <v>170</v>
      </c>
      <c r="D57" s="54">
        <v>2</v>
      </c>
      <c r="E57" s="23">
        <v>5</v>
      </c>
      <c r="F57" s="23">
        <v>3</v>
      </c>
      <c r="G57" s="30">
        <f t="shared" si="3"/>
        <v>3</v>
      </c>
      <c r="H57" s="55">
        <v>122</v>
      </c>
      <c r="I57" s="29">
        <f t="shared" si="5"/>
        <v>366</v>
      </c>
      <c r="J57" s="16"/>
      <c r="K57" s="28">
        <f t="shared" si="4"/>
        <v>366</v>
      </c>
      <c r="L57" s="56" t="s">
        <v>183</v>
      </c>
      <c r="M57" s="23"/>
      <c r="N57" s="23"/>
      <c r="O57" s="48" t="s">
        <v>177</v>
      </c>
      <c r="P57" s="23"/>
      <c r="Q57" s="23"/>
      <c r="R57" s="4"/>
    </row>
    <row r="58" spans="1:18">
      <c r="A58" s="67" t="s">
        <v>161</v>
      </c>
      <c r="B58" s="47" t="s">
        <v>164</v>
      </c>
      <c r="C58" s="47" t="s">
        <v>171</v>
      </c>
      <c r="D58" s="54">
        <v>4</v>
      </c>
      <c r="E58" s="23">
        <v>5</v>
      </c>
      <c r="F58" s="23">
        <v>3</v>
      </c>
      <c r="G58" s="30">
        <f t="shared" si="3"/>
        <v>0</v>
      </c>
      <c r="H58" s="55">
        <v>99</v>
      </c>
      <c r="I58" s="29">
        <f t="shared" si="5"/>
        <v>0</v>
      </c>
      <c r="J58" s="16"/>
      <c r="K58" s="28">
        <f t="shared" si="4"/>
        <v>0</v>
      </c>
      <c r="L58" s="56" t="s">
        <v>17</v>
      </c>
      <c r="M58" s="23"/>
      <c r="N58" s="23"/>
      <c r="O58" s="48" t="s">
        <v>178</v>
      </c>
      <c r="P58" s="23"/>
      <c r="Q58" s="23"/>
      <c r="R58" s="4"/>
    </row>
    <row r="59" spans="1:18">
      <c r="A59" s="67" t="s">
        <v>161</v>
      </c>
      <c r="B59" s="47" t="s">
        <v>166</v>
      </c>
      <c r="C59" s="47" t="s">
        <v>172</v>
      </c>
      <c r="D59" s="54">
        <v>3</v>
      </c>
      <c r="E59" s="23">
        <v>5</v>
      </c>
      <c r="F59" s="23">
        <v>3</v>
      </c>
      <c r="G59" s="30">
        <f t="shared" si="3"/>
        <v>0</v>
      </c>
      <c r="H59" s="55">
        <v>235</v>
      </c>
      <c r="I59" s="29">
        <f t="shared" si="5"/>
        <v>0</v>
      </c>
      <c r="J59" s="16"/>
      <c r="K59" s="28">
        <f t="shared" si="4"/>
        <v>0</v>
      </c>
      <c r="L59" s="56" t="s">
        <v>183</v>
      </c>
      <c r="M59" s="23"/>
      <c r="N59" s="23"/>
      <c r="O59" s="48" t="s">
        <v>177</v>
      </c>
      <c r="P59" s="23"/>
      <c r="Q59" s="23"/>
      <c r="R59" s="4"/>
    </row>
    <row r="60" spans="1:18">
      <c r="A60" s="67" t="s">
        <v>161</v>
      </c>
      <c r="B60" s="47" t="s">
        <v>165</v>
      </c>
      <c r="C60" s="47" t="s">
        <v>173</v>
      </c>
      <c r="D60" s="54">
        <v>3</v>
      </c>
      <c r="E60" s="23">
        <v>5</v>
      </c>
      <c r="F60" s="23">
        <v>3</v>
      </c>
      <c r="G60" s="30">
        <f t="shared" si="3"/>
        <v>0</v>
      </c>
      <c r="H60" s="55">
        <v>479</v>
      </c>
      <c r="I60" s="29">
        <f t="shared" si="5"/>
        <v>0</v>
      </c>
      <c r="J60" s="16"/>
      <c r="K60" s="28">
        <f t="shared" si="4"/>
        <v>0</v>
      </c>
      <c r="L60" s="56" t="s">
        <v>183</v>
      </c>
      <c r="M60" s="23"/>
      <c r="N60" s="23"/>
      <c r="O60" s="48" t="s">
        <v>177</v>
      </c>
      <c r="P60" s="23"/>
      <c r="Q60" s="23"/>
      <c r="R60" s="4"/>
    </row>
    <row r="61" spans="1:18">
      <c r="A61" s="67" t="s">
        <v>161</v>
      </c>
      <c r="B61" s="47" t="s">
        <v>167</v>
      </c>
      <c r="C61" s="47" t="s">
        <v>174</v>
      </c>
      <c r="D61" s="54">
        <v>3</v>
      </c>
      <c r="E61" s="23">
        <v>5</v>
      </c>
      <c r="F61" s="23">
        <v>3</v>
      </c>
      <c r="G61" s="30">
        <f t="shared" si="3"/>
        <v>0</v>
      </c>
      <c r="H61" s="55">
        <v>235</v>
      </c>
      <c r="I61" s="29">
        <f t="shared" si="5"/>
        <v>0</v>
      </c>
      <c r="J61" s="16"/>
      <c r="K61" s="28">
        <f t="shared" si="4"/>
        <v>0</v>
      </c>
      <c r="L61" s="56" t="s">
        <v>183</v>
      </c>
      <c r="M61" s="23"/>
      <c r="N61" s="23"/>
      <c r="O61" s="48" t="s">
        <v>177</v>
      </c>
      <c r="P61" s="23"/>
      <c r="Q61" s="23"/>
      <c r="R61" s="4"/>
    </row>
    <row r="62" spans="1:18">
      <c r="A62" s="67" t="s">
        <v>161</v>
      </c>
      <c r="B62" s="47" t="s">
        <v>168</v>
      </c>
      <c r="C62" s="47" t="s">
        <v>175</v>
      </c>
      <c r="D62" s="54">
        <v>3</v>
      </c>
      <c r="E62" s="23">
        <v>5</v>
      </c>
      <c r="F62" s="23">
        <v>3</v>
      </c>
      <c r="G62" s="30">
        <f t="shared" si="3"/>
        <v>0</v>
      </c>
      <c r="H62" s="55">
        <v>435</v>
      </c>
      <c r="I62" s="29">
        <f t="shared" si="5"/>
        <v>0</v>
      </c>
      <c r="J62" s="16"/>
      <c r="K62" s="28">
        <f t="shared" si="4"/>
        <v>0</v>
      </c>
      <c r="L62" s="56" t="s">
        <v>183</v>
      </c>
      <c r="M62" s="23"/>
      <c r="N62" s="23"/>
      <c r="O62" s="48" t="s">
        <v>177</v>
      </c>
      <c r="P62" s="23"/>
      <c r="Q62" s="23"/>
      <c r="R62" s="4"/>
    </row>
    <row r="63" spans="1:18">
      <c r="A63" s="67" t="s">
        <v>161</v>
      </c>
      <c r="B63" s="47" t="s">
        <v>169</v>
      </c>
      <c r="C63" s="47" t="s">
        <v>176</v>
      </c>
      <c r="D63" s="54">
        <v>1.5</v>
      </c>
      <c r="E63" s="23">
        <v>2</v>
      </c>
      <c r="F63" s="23">
        <v>1</v>
      </c>
      <c r="G63" s="30">
        <f t="shared" si="3"/>
        <v>0</v>
      </c>
      <c r="H63" s="55">
        <v>435</v>
      </c>
      <c r="I63" s="29">
        <f t="shared" si="5"/>
        <v>0</v>
      </c>
      <c r="J63" s="16"/>
      <c r="K63" s="28">
        <f t="shared" si="4"/>
        <v>0</v>
      </c>
      <c r="L63" s="56" t="s">
        <v>183</v>
      </c>
      <c r="M63" s="23"/>
      <c r="N63" s="23"/>
      <c r="O63" s="48" t="s">
        <v>177</v>
      </c>
      <c r="P63" s="23"/>
      <c r="Q63" s="23"/>
      <c r="R63" s="4"/>
    </row>
    <row r="64" spans="1:18">
      <c r="A64" s="67" t="s">
        <v>161</v>
      </c>
      <c r="B64" s="47"/>
      <c r="C64" s="47"/>
      <c r="D64" s="54"/>
      <c r="E64" s="23"/>
      <c r="F64" s="23"/>
      <c r="G64" s="30"/>
      <c r="H64" s="55"/>
      <c r="I64" s="29"/>
      <c r="J64" s="16"/>
      <c r="K64" s="28"/>
      <c r="L64" s="56"/>
      <c r="M64" s="23"/>
      <c r="N64" s="23"/>
      <c r="O64" s="23"/>
      <c r="P64" s="23"/>
      <c r="Q64" s="23"/>
      <c r="R64" s="4"/>
    </row>
    <row r="65" spans="1:18">
      <c r="A65" s="67" t="s">
        <v>161</v>
      </c>
      <c r="B65" s="47"/>
      <c r="C65" s="47"/>
      <c r="D65" s="54"/>
      <c r="E65" s="23"/>
      <c r="F65" s="23"/>
      <c r="G65" s="30"/>
      <c r="H65" s="55"/>
      <c r="I65" s="29"/>
      <c r="J65" s="16"/>
      <c r="K65" s="28"/>
      <c r="L65" s="56"/>
      <c r="M65" s="23"/>
      <c r="N65" s="23"/>
      <c r="O65" s="23"/>
      <c r="P65" s="23"/>
      <c r="Q65" s="23"/>
      <c r="R65" s="4"/>
    </row>
    <row r="66" spans="1:18">
      <c r="A66" s="66"/>
      <c r="B66" s="5"/>
      <c r="C66" s="5"/>
      <c r="D66" s="10"/>
      <c r="E66" s="5"/>
      <c r="F66" s="5"/>
      <c r="G66" s="5"/>
      <c r="H66" s="6"/>
      <c r="I66" s="6"/>
      <c r="J66" s="12"/>
      <c r="K66" s="5"/>
      <c r="L66" s="5"/>
      <c r="M66" s="5"/>
      <c r="N66" s="5"/>
      <c r="O66" s="5"/>
      <c r="P66" s="5"/>
      <c r="Q66" s="5"/>
      <c r="R66" s="4"/>
    </row>
    <row r="67" spans="1:18">
      <c r="A67" s="66"/>
      <c r="B67" s="5"/>
      <c r="C67" s="5"/>
      <c r="D67" s="10"/>
      <c r="E67" s="5"/>
      <c r="F67" s="5"/>
      <c r="G67" s="5"/>
      <c r="H67" s="6"/>
      <c r="I67" s="6"/>
      <c r="J67" s="60" t="s">
        <v>7</v>
      </c>
      <c r="K67" s="61">
        <f>SUM(K7:K66)</f>
        <v>1414.81</v>
      </c>
      <c r="L67" s="6"/>
      <c r="M67" s="5"/>
      <c r="N67" s="5"/>
      <c r="O67" s="5"/>
      <c r="P67" s="5"/>
      <c r="Q67" s="5"/>
      <c r="R67" s="4"/>
    </row>
    <row r="68" spans="1:18">
      <c r="A68" s="66"/>
      <c r="B68" s="5"/>
      <c r="C68" s="5"/>
      <c r="D68" s="10"/>
      <c r="E68" s="5"/>
      <c r="F68" s="5"/>
      <c r="G68" s="5"/>
      <c r="H68" s="6"/>
      <c r="I68" s="6"/>
      <c r="J68" s="12"/>
      <c r="K68" s="6"/>
      <c r="L68" s="6"/>
      <c r="M68" s="5"/>
      <c r="N68" s="5"/>
      <c r="O68" s="5"/>
      <c r="P68" s="5"/>
      <c r="Q68" s="5"/>
      <c r="R68" s="4"/>
    </row>
    <row r="69" spans="1:18">
      <c r="A69" s="66"/>
      <c r="B69" s="5"/>
      <c r="C69" s="5"/>
      <c r="D69" s="10"/>
      <c r="E69" s="5"/>
      <c r="F69" s="5"/>
      <c r="G69" s="5"/>
      <c r="H69" s="6"/>
      <c r="I69" s="6"/>
      <c r="J69" s="12"/>
      <c r="K69" s="6"/>
      <c r="L69" s="6"/>
      <c r="M69" s="5"/>
      <c r="N69" s="5"/>
      <c r="O69" s="5"/>
      <c r="P69" s="5"/>
      <c r="Q69" s="5"/>
      <c r="R69" s="4"/>
    </row>
    <row r="70" spans="1:18">
      <c r="A70" s="66"/>
      <c r="B70" s="5"/>
      <c r="C70" s="5"/>
      <c r="D70" s="10"/>
      <c r="E70" s="5"/>
      <c r="F70" s="5"/>
      <c r="G70" s="5"/>
      <c r="H70" s="6"/>
      <c r="I70" s="6"/>
      <c r="J70" s="12"/>
      <c r="K70" s="5"/>
      <c r="L70" s="5"/>
      <c r="M70" s="5"/>
      <c r="N70" s="5"/>
      <c r="O70" s="5"/>
      <c r="P70" s="5"/>
      <c r="Q70" s="5"/>
      <c r="R70" s="4"/>
    </row>
    <row r="71" spans="1:18" ht="19" thickBot="1">
      <c r="A71" s="66"/>
      <c r="B71" s="102" t="s">
        <v>19</v>
      </c>
      <c r="C71" s="102"/>
      <c r="D71" s="19"/>
      <c r="E71" s="18"/>
      <c r="F71" s="18"/>
      <c r="G71" s="18"/>
      <c r="H71" s="20"/>
      <c r="I71" s="20"/>
      <c r="J71" s="12"/>
      <c r="K71" s="101" t="s">
        <v>20</v>
      </c>
      <c r="L71" s="101"/>
      <c r="M71" s="18"/>
      <c r="N71" s="18"/>
      <c r="O71" s="18"/>
      <c r="P71" s="4"/>
      <c r="Q71" s="4"/>
      <c r="R71" s="4"/>
    </row>
    <row r="72" spans="1:18">
      <c r="A72" s="66"/>
      <c r="B72" s="5"/>
      <c r="C72" s="5"/>
      <c r="D72" s="10"/>
      <c r="E72" s="5"/>
      <c r="F72" s="5"/>
      <c r="G72" s="5"/>
      <c r="H72" s="6"/>
      <c r="I72" s="6"/>
      <c r="J72" s="12"/>
      <c r="K72" s="5"/>
      <c r="L72" s="5"/>
      <c r="M72" s="5"/>
      <c r="N72" s="5"/>
      <c r="O72" s="5"/>
      <c r="P72" s="5"/>
      <c r="Q72" s="5"/>
      <c r="R72" s="4"/>
    </row>
    <row r="73" spans="1:18">
      <c r="A73" s="66"/>
      <c r="B73" s="5"/>
      <c r="C73" s="5"/>
      <c r="D73" s="10"/>
      <c r="E73" s="5"/>
      <c r="F73" s="5"/>
      <c r="G73" s="5"/>
      <c r="H73" s="6"/>
      <c r="I73" s="6"/>
      <c r="J73" s="12"/>
      <c r="K73" s="5"/>
      <c r="L73" s="5"/>
      <c r="M73" s="5"/>
      <c r="N73" s="5"/>
      <c r="O73" s="5"/>
      <c r="P73" s="5"/>
      <c r="Q73" s="5"/>
      <c r="R73" s="4"/>
    </row>
    <row r="74" spans="1:18">
      <c r="A74" s="66"/>
      <c r="B74" s="5"/>
      <c r="C74" s="31" t="s">
        <v>23</v>
      </c>
      <c r="D74" s="103" t="s">
        <v>29</v>
      </c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5"/>
      <c r="R74" s="4"/>
    </row>
    <row r="75" spans="1:18">
      <c r="A75" s="66"/>
      <c r="B75" s="5"/>
      <c r="C75" s="33" t="s">
        <v>24</v>
      </c>
      <c r="D75" s="103" t="s">
        <v>28</v>
      </c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5"/>
      <c r="R75" s="4"/>
    </row>
    <row r="76" spans="1:18">
      <c r="A76" s="66"/>
      <c r="B76" s="5"/>
      <c r="C76" s="34" t="s">
        <v>25</v>
      </c>
      <c r="D76" s="32" t="s">
        <v>26</v>
      </c>
      <c r="E76" s="5"/>
      <c r="F76" s="5"/>
      <c r="G76" s="5"/>
      <c r="H76" s="6"/>
      <c r="I76" s="6"/>
      <c r="J76" s="12"/>
      <c r="K76" s="5"/>
      <c r="L76" s="5"/>
      <c r="M76" s="5"/>
      <c r="N76" s="5"/>
      <c r="O76" s="5"/>
      <c r="P76" s="5"/>
      <c r="Q76" s="5"/>
      <c r="R76" s="4"/>
    </row>
    <row r="77" spans="1:18">
      <c r="A77" s="66"/>
      <c r="B77" s="5"/>
      <c r="C77" s="7" t="s">
        <v>27</v>
      </c>
      <c r="D77" s="32" t="s">
        <v>30</v>
      </c>
      <c r="E77" s="5"/>
      <c r="F77" s="5"/>
      <c r="G77" s="5"/>
      <c r="H77" s="6"/>
      <c r="I77" s="6"/>
      <c r="J77" s="12"/>
      <c r="K77" s="5"/>
      <c r="L77" s="5"/>
      <c r="M77" s="5"/>
      <c r="N77" s="5"/>
      <c r="O77" s="5"/>
      <c r="P77" s="5"/>
      <c r="Q77" s="5"/>
      <c r="R77" s="4"/>
    </row>
    <row r="78" spans="1:18">
      <c r="A78" s="66"/>
      <c r="B78" s="5"/>
      <c r="C78" s="5"/>
      <c r="D78" s="10"/>
      <c r="E78" s="5"/>
      <c r="F78" s="5"/>
      <c r="G78" s="5"/>
      <c r="H78" s="6"/>
      <c r="I78" s="6"/>
      <c r="J78" s="12"/>
      <c r="K78" s="5"/>
      <c r="L78" s="5"/>
      <c r="M78" s="5"/>
      <c r="N78" s="5"/>
      <c r="O78" s="5"/>
      <c r="P78" s="5"/>
      <c r="Q78" s="5"/>
      <c r="R78" s="4"/>
    </row>
    <row r="79" spans="1:18">
      <c r="A79" s="66"/>
      <c r="B79" s="5"/>
      <c r="C79" s="5"/>
      <c r="D79" s="10"/>
      <c r="E79" s="5"/>
      <c r="F79" s="5"/>
      <c r="G79" s="5"/>
      <c r="H79" s="6"/>
      <c r="I79" s="6"/>
      <c r="J79" s="12"/>
      <c r="K79" s="5"/>
      <c r="L79" s="5"/>
      <c r="M79" s="5"/>
      <c r="N79" s="5"/>
      <c r="O79" s="5"/>
      <c r="P79" s="5"/>
      <c r="Q79" s="5"/>
      <c r="R79" s="4"/>
    </row>
    <row r="80" spans="1:18">
      <c r="A80" s="66"/>
      <c r="B80" s="5"/>
      <c r="C80" s="5"/>
      <c r="D80" s="10"/>
      <c r="E80" s="5"/>
      <c r="F80" s="5"/>
      <c r="G80" s="5"/>
      <c r="H80" s="6"/>
      <c r="I80" s="6"/>
      <c r="J80" s="12"/>
      <c r="K80" s="5"/>
      <c r="L80" s="5"/>
      <c r="M80" s="5"/>
      <c r="N80" s="5"/>
      <c r="O80" s="5"/>
      <c r="P80" s="5"/>
      <c r="Q80" s="5"/>
      <c r="R80" s="4"/>
    </row>
    <row r="81" spans="1:18">
      <c r="A81" s="66"/>
      <c r="B81" s="5"/>
      <c r="C81" s="5"/>
      <c r="D81" s="10"/>
      <c r="E81" s="5"/>
      <c r="F81" s="5"/>
      <c r="G81" s="5"/>
      <c r="H81" s="6"/>
      <c r="I81" s="6"/>
      <c r="J81" s="12"/>
      <c r="K81" s="5"/>
      <c r="L81" s="5"/>
      <c r="M81" s="5"/>
      <c r="N81" s="5"/>
      <c r="O81" s="5"/>
      <c r="P81" s="5"/>
      <c r="Q81" s="5"/>
      <c r="R81" s="4"/>
    </row>
  </sheetData>
  <mergeCells count="6">
    <mergeCell ref="D75:P75"/>
    <mergeCell ref="B1:K1"/>
    <mergeCell ref="M1:O1"/>
    <mergeCell ref="B71:C71"/>
    <mergeCell ref="K71:L71"/>
    <mergeCell ref="D74:P74"/>
  </mergeCells>
  <conditionalFormatting sqref="I7:I55 I65">
    <cfRule type="cellIs" dxfId="22" priority="17" stopIfTrue="1" operator="greaterThan">
      <formula>0</formula>
    </cfRule>
  </conditionalFormatting>
  <conditionalFormatting sqref="G7:G55 G65">
    <cfRule type="cellIs" dxfId="21" priority="18" stopIfTrue="1" operator="greaterThanOrEqual">
      <formula>1</formula>
    </cfRule>
  </conditionalFormatting>
  <conditionalFormatting sqref="A1:A55 A65:A81">
    <cfRule type="containsText" dxfId="20" priority="16" operator="containsText" text="x">
      <formula>NOT(ISERROR(SEARCH("x",A1)))</formula>
    </cfRule>
  </conditionalFormatting>
  <conditionalFormatting sqref="I56:I57 I60:I64">
    <cfRule type="cellIs" dxfId="19" priority="14" stopIfTrue="1" operator="greaterThan">
      <formula>0</formula>
    </cfRule>
  </conditionalFormatting>
  <conditionalFormatting sqref="G56:G57 G64">
    <cfRule type="cellIs" dxfId="18" priority="15" stopIfTrue="1" operator="greaterThanOrEqual">
      <formula>1</formula>
    </cfRule>
  </conditionalFormatting>
  <conditionalFormatting sqref="A56:A57 A60:A64">
    <cfRule type="containsText" dxfId="17" priority="13" operator="containsText" text="x">
      <formula>NOT(ISERROR(SEARCH("x",A56)))</formula>
    </cfRule>
  </conditionalFormatting>
  <conditionalFormatting sqref="G59">
    <cfRule type="cellIs" dxfId="16" priority="12" stopIfTrue="1" operator="greaterThanOrEqual">
      <formula>1</formula>
    </cfRule>
  </conditionalFormatting>
  <conditionalFormatting sqref="A59">
    <cfRule type="containsText" dxfId="15" priority="10" operator="containsText" text="x">
      <formula>NOT(ISERROR(SEARCH("x",A59)))</formula>
    </cfRule>
  </conditionalFormatting>
  <conditionalFormatting sqref="G58">
    <cfRule type="cellIs" dxfId="14" priority="9" stopIfTrue="1" operator="greaterThanOrEqual">
      <formula>1</formula>
    </cfRule>
  </conditionalFormatting>
  <conditionalFormatting sqref="A58">
    <cfRule type="containsText" dxfId="13" priority="7" operator="containsText" text="x">
      <formula>NOT(ISERROR(SEARCH("x",A58)))</formula>
    </cfRule>
  </conditionalFormatting>
  <conditionalFormatting sqref="G60">
    <cfRule type="cellIs" dxfId="12" priority="6" stopIfTrue="1" operator="greaterThanOrEqual">
      <formula>1</formula>
    </cfRule>
  </conditionalFormatting>
  <conditionalFormatting sqref="G61">
    <cfRule type="cellIs" dxfId="11" priority="5" stopIfTrue="1" operator="greaterThanOrEqual">
      <formula>1</formula>
    </cfRule>
  </conditionalFormatting>
  <conditionalFormatting sqref="G62">
    <cfRule type="cellIs" dxfId="10" priority="4" stopIfTrue="1" operator="greaterThanOrEqual">
      <formula>1</formula>
    </cfRule>
  </conditionalFormatting>
  <conditionalFormatting sqref="G63">
    <cfRule type="cellIs" dxfId="9" priority="3" stopIfTrue="1" operator="greaterThanOrEqual">
      <formula>1</formula>
    </cfRule>
  </conditionalFormatting>
  <conditionalFormatting sqref="I58">
    <cfRule type="cellIs" dxfId="8" priority="2" stopIfTrue="1" operator="greaterThan">
      <formula>0</formula>
    </cfRule>
  </conditionalFormatting>
  <conditionalFormatting sqref="I59">
    <cfRule type="cellIs" dxfId="7" priority="1" stopIfTrue="1" operator="greaterThan">
      <formula>0</formula>
    </cfRule>
  </conditionalFormatting>
  <hyperlinks>
    <hyperlink ref="Q7" r:id="rId1"/>
    <hyperlink ref="Q10" r:id="rId2"/>
    <hyperlink ref="Q28" r:id="rId3"/>
    <hyperlink ref="Q27" r:id="rId4"/>
    <hyperlink ref="Q31" r:id="rId5"/>
    <hyperlink ref="Q32" r:id="rId6"/>
    <hyperlink ref="Q33" r:id="rId7"/>
    <hyperlink ref="Q47:Q51" r:id="rId8" display="CLICK HERE"/>
    <hyperlink ref="Q34" r:id="rId9"/>
    <hyperlink ref="Q35" r:id="rId10"/>
    <hyperlink ref="Q38:Q41" r:id="rId11" display="CLICK HERE"/>
    <hyperlink ref="Q46" r:id="rId12"/>
    <hyperlink ref="Q36" r:id="rId13"/>
    <hyperlink ref="Q37" r:id="rId14"/>
    <hyperlink ref="Q42:Q44" r:id="rId15" display="CLICK HERE"/>
    <hyperlink ref="Q30" r:id="rId16"/>
    <hyperlink ref="Q29" r:id="rId17"/>
    <hyperlink ref="Q16" r:id="rId18"/>
    <hyperlink ref="Q18" r:id="rId19"/>
    <hyperlink ref="Q20" r:id="rId20"/>
    <hyperlink ref="Q21" r:id="rId21"/>
    <hyperlink ref="Q26" r:id="rId22"/>
    <hyperlink ref="Q11" r:id="rId23"/>
    <hyperlink ref="Q23" r:id="rId24"/>
    <hyperlink ref="Q22" r:id="rId25"/>
    <hyperlink ref="Q24" r:id="rId26"/>
    <hyperlink ref="Q43" r:id="rId27"/>
    <hyperlink ref="Q52" r:id="rId28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zoomScale="90" zoomScaleNormal="90" zoomScalePageLayoutView="90" workbookViewId="0">
      <selection sqref="A1:R72"/>
    </sheetView>
  </sheetViews>
  <sheetFormatPr baseColWidth="10" defaultRowHeight="12" x14ac:dyDescent="0"/>
  <cols>
    <col min="1" max="1" width="9.33203125" style="66" customWidth="1"/>
    <col min="2" max="2" width="16.6640625" bestFit="1" customWidth="1"/>
    <col min="3" max="3" width="32.33203125" bestFit="1" customWidth="1"/>
    <col min="4" max="4" width="8.83203125" customWidth="1"/>
    <col min="10" max="10" width="9.83203125" customWidth="1"/>
    <col min="14" max="14" width="11.83203125" bestFit="1" customWidth="1"/>
    <col min="15" max="15" width="17.6640625" customWidth="1"/>
    <col min="16" max="16" width="18.5" customWidth="1"/>
  </cols>
  <sheetData>
    <row r="1" spans="1:20" ht="19" thickBot="1">
      <c r="B1" s="100" t="s">
        <v>92</v>
      </c>
      <c r="C1" s="100"/>
      <c r="D1" s="100"/>
      <c r="E1" s="100"/>
      <c r="F1" s="100"/>
      <c r="G1" s="100"/>
      <c r="H1" s="100"/>
      <c r="I1" s="100"/>
      <c r="J1" s="100"/>
      <c r="K1" s="100"/>
      <c r="L1" s="5"/>
      <c r="M1" s="101" t="s">
        <v>15</v>
      </c>
      <c r="N1" s="101"/>
      <c r="O1" s="101"/>
      <c r="P1" s="62" t="s">
        <v>158</v>
      </c>
      <c r="Q1" s="18"/>
      <c r="R1" s="4"/>
      <c r="S1" s="4"/>
      <c r="T1" s="4"/>
    </row>
    <row r="2" spans="1:20" ht="19" thickBot="1">
      <c r="B2" s="13"/>
      <c r="C2" s="13"/>
      <c r="D2" s="13"/>
      <c r="E2" s="13"/>
      <c r="F2" s="13"/>
      <c r="G2" s="13"/>
      <c r="H2" s="13"/>
      <c r="I2" s="13"/>
      <c r="J2" s="13"/>
      <c r="K2" s="13"/>
      <c r="L2" s="5"/>
      <c r="M2" s="5"/>
      <c r="N2" s="5"/>
      <c r="O2" s="14" t="s">
        <v>21</v>
      </c>
      <c r="P2" s="63" t="s">
        <v>159</v>
      </c>
      <c r="Q2" s="21"/>
      <c r="R2" s="4"/>
      <c r="S2" s="4"/>
      <c r="T2" s="4"/>
    </row>
    <row r="3" spans="1:20">
      <c r="B3" s="5"/>
      <c r="C3" s="5"/>
      <c r="D3" s="10"/>
      <c r="E3" s="5"/>
      <c r="F3" s="5"/>
      <c r="G3" s="5"/>
      <c r="H3" s="6"/>
      <c r="I3" s="6"/>
      <c r="J3" s="12"/>
      <c r="K3" s="5"/>
      <c r="L3" s="5"/>
      <c r="M3" s="5"/>
      <c r="N3" s="5"/>
      <c r="O3" s="5"/>
      <c r="P3" s="5"/>
      <c r="Q3" s="5"/>
      <c r="R3" s="4"/>
      <c r="S3" s="4"/>
      <c r="T3" s="4"/>
    </row>
    <row r="4" spans="1:20">
      <c r="B4" s="5"/>
      <c r="C4" s="5"/>
      <c r="D4" s="10"/>
      <c r="E4" s="5"/>
      <c r="F4" s="5"/>
      <c r="G4" s="5"/>
      <c r="H4" s="6"/>
      <c r="I4" s="6"/>
      <c r="J4" s="12"/>
      <c r="K4" s="5"/>
      <c r="L4" s="5"/>
      <c r="M4" s="5"/>
      <c r="N4" s="5"/>
      <c r="O4" s="5"/>
      <c r="P4" s="5"/>
      <c r="Q4" s="5"/>
      <c r="R4" s="4"/>
      <c r="S4" s="4"/>
      <c r="T4" s="4"/>
    </row>
    <row r="5" spans="1:20" ht="45">
      <c r="A5" s="37" t="s">
        <v>160</v>
      </c>
      <c r="B5" s="37" t="s">
        <v>0</v>
      </c>
      <c r="C5" s="37" t="s">
        <v>1</v>
      </c>
      <c r="D5" s="38" t="s">
        <v>13</v>
      </c>
      <c r="E5" s="37" t="s">
        <v>11</v>
      </c>
      <c r="F5" s="37" t="s">
        <v>12</v>
      </c>
      <c r="G5" s="27" t="s">
        <v>22</v>
      </c>
      <c r="H5" s="39" t="s">
        <v>5</v>
      </c>
      <c r="I5" s="39" t="s">
        <v>10</v>
      </c>
      <c r="J5" s="40" t="s">
        <v>9</v>
      </c>
      <c r="K5" s="37" t="s">
        <v>7</v>
      </c>
      <c r="L5" s="37" t="s">
        <v>16</v>
      </c>
      <c r="M5" s="37" t="s">
        <v>6</v>
      </c>
      <c r="N5" s="37" t="s">
        <v>31</v>
      </c>
      <c r="O5" s="37" t="s">
        <v>2</v>
      </c>
      <c r="P5" s="37" t="s">
        <v>3</v>
      </c>
      <c r="Q5" s="37" t="s">
        <v>4</v>
      </c>
      <c r="R5" s="57"/>
      <c r="S5" s="57"/>
      <c r="T5" s="57"/>
    </row>
    <row r="6" spans="1:20">
      <c r="B6" s="5"/>
      <c r="C6" s="5"/>
      <c r="D6" s="10"/>
      <c r="E6" s="5"/>
      <c r="F6" s="5"/>
      <c r="G6" s="5"/>
      <c r="H6" s="6"/>
      <c r="I6" s="6"/>
      <c r="J6" s="12"/>
      <c r="K6" s="5"/>
      <c r="L6" s="5"/>
      <c r="M6" s="5"/>
      <c r="N6" s="5"/>
      <c r="O6" s="5"/>
      <c r="P6" s="5"/>
      <c r="Q6" s="5"/>
      <c r="R6" s="4"/>
      <c r="S6" s="4"/>
      <c r="T6" s="4"/>
    </row>
    <row r="7" spans="1:20">
      <c r="A7" s="67" t="s">
        <v>161</v>
      </c>
      <c r="B7" s="53" t="s">
        <v>32</v>
      </c>
      <c r="C7" s="53" t="s">
        <v>33</v>
      </c>
      <c r="D7" s="54">
        <v>136</v>
      </c>
      <c r="E7" s="41">
        <v>288</v>
      </c>
      <c r="F7" s="58">
        <v>48</v>
      </c>
      <c r="G7" s="30">
        <f>IF(E7-D7&gt;=F7,ROUNDUP((E7-D7)/144,0)*144,0)</f>
        <v>288</v>
      </c>
      <c r="H7" s="51">
        <v>0.28999999999999998</v>
      </c>
      <c r="I7" s="29">
        <f>IF(G7&gt;0,ROUNDUP(G7/144,0)*H7*144,0)</f>
        <v>83.52</v>
      </c>
      <c r="J7" s="15"/>
      <c r="K7" s="28">
        <f>I7+J7</f>
        <v>83.52</v>
      </c>
      <c r="L7" s="49" t="s">
        <v>34</v>
      </c>
      <c r="M7" s="23" t="s">
        <v>14</v>
      </c>
      <c r="N7" s="48" t="s">
        <v>126</v>
      </c>
      <c r="O7" s="48" t="s">
        <v>125</v>
      </c>
      <c r="P7" s="48" t="s">
        <v>127</v>
      </c>
      <c r="Q7" s="26" t="s">
        <v>8</v>
      </c>
      <c r="R7" s="4"/>
      <c r="S7" s="4"/>
      <c r="T7" s="4"/>
    </row>
    <row r="8" spans="1:20">
      <c r="A8" s="67" t="s">
        <v>161</v>
      </c>
      <c r="B8" s="46" t="s">
        <v>147</v>
      </c>
      <c r="C8" s="46" t="s">
        <v>148</v>
      </c>
      <c r="D8" s="54">
        <v>9</v>
      </c>
      <c r="E8" s="41">
        <v>24</v>
      </c>
      <c r="F8" s="58">
        <v>6</v>
      </c>
      <c r="G8" s="30">
        <f>IF(E8-D8&gt;=F8,ROUNDUP((E8-D8)/24,0)*24,0)</f>
        <v>24</v>
      </c>
      <c r="H8" s="51"/>
      <c r="I8" s="29">
        <f>IF(G8&gt;0,ROUNDUP(G8/144,0)*H8*144,0)</f>
        <v>0</v>
      </c>
      <c r="J8" s="15"/>
      <c r="K8" s="28">
        <f>I8+J8</f>
        <v>0</v>
      </c>
      <c r="L8" s="49"/>
      <c r="M8" s="23"/>
      <c r="N8" s="48"/>
      <c r="O8" s="48"/>
      <c r="P8" s="48"/>
      <c r="Q8" s="26"/>
      <c r="R8" s="4"/>
      <c r="S8" s="4"/>
      <c r="T8" s="4"/>
    </row>
    <row r="9" spans="1:20">
      <c r="A9" s="67" t="s">
        <v>161</v>
      </c>
      <c r="B9" s="46" t="s">
        <v>149</v>
      </c>
      <c r="C9" s="46" t="s">
        <v>149</v>
      </c>
      <c r="D9" s="54">
        <v>11</v>
      </c>
      <c r="E9" s="41">
        <v>12</v>
      </c>
      <c r="F9" s="58">
        <v>6</v>
      </c>
      <c r="G9" s="30">
        <f>IF(E9-D9&gt;=F9,ROUNDUP((E9-D9)/12,0)*12,0)</f>
        <v>0</v>
      </c>
      <c r="H9" s="51"/>
      <c r="I9" s="29">
        <f>IF(G9&gt;0,ROUNDUP(G9/144,0)*H9*144,0)</f>
        <v>0</v>
      </c>
      <c r="J9" s="15"/>
      <c r="K9" s="28">
        <f>I9+J9</f>
        <v>0</v>
      </c>
      <c r="L9" s="49"/>
      <c r="M9" s="23"/>
      <c r="N9" s="48"/>
      <c r="O9" s="48"/>
      <c r="P9" s="48"/>
      <c r="Q9" s="26"/>
      <c r="R9" s="4"/>
      <c r="S9" s="4"/>
      <c r="T9" s="4"/>
    </row>
    <row r="10" spans="1:20">
      <c r="A10" s="67" t="s">
        <v>161</v>
      </c>
      <c r="B10" s="53" t="s">
        <v>38</v>
      </c>
      <c r="C10" s="53" t="s">
        <v>41</v>
      </c>
      <c r="D10" s="54">
        <v>1</v>
      </c>
      <c r="E10" s="58">
        <v>3</v>
      </c>
      <c r="F10" s="58">
        <v>0.5</v>
      </c>
      <c r="G10" s="30">
        <f>IF(E10-D10&gt;=F10,ROUNDUP(E10-D10, 0),0)</f>
        <v>2</v>
      </c>
      <c r="H10" s="51">
        <v>272</v>
      </c>
      <c r="I10" s="29">
        <f t="shared" ref="I10:I56" si="0">IF(G10&gt;0,G10*H10,0)</f>
        <v>544</v>
      </c>
      <c r="J10" s="15"/>
      <c r="K10" s="28">
        <f t="shared" ref="K10:K52" si="1">I10+J10</f>
        <v>544</v>
      </c>
      <c r="L10" s="49" t="s">
        <v>18</v>
      </c>
      <c r="M10" s="23" t="s">
        <v>14</v>
      </c>
      <c r="N10" s="23" t="s">
        <v>39</v>
      </c>
      <c r="O10" s="48" t="s">
        <v>40</v>
      </c>
      <c r="P10" s="23" t="s">
        <v>42</v>
      </c>
      <c r="Q10" s="26" t="s">
        <v>8</v>
      </c>
      <c r="R10" s="4"/>
      <c r="S10" s="4"/>
      <c r="T10" s="4"/>
    </row>
    <row r="11" spans="1:20">
      <c r="A11" s="67" t="s">
        <v>161</v>
      </c>
      <c r="B11" s="46" t="s">
        <v>115</v>
      </c>
      <c r="C11" s="46" t="s">
        <v>114</v>
      </c>
      <c r="D11" s="54">
        <v>0.5</v>
      </c>
      <c r="E11" s="58">
        <v>1</v>
      </c>
      <c r="F11" s="58">
        <v>0.5</v>
      </c>
      <c r="G11" s="30">
        <f>IF(E11-D11&gt;=F11,ROUNDUP(E11-D11, 0),0)</f>
        <v>1</v>
      </c>
      <c r="H11" s="51">
        <v>272</v>
      </c>
      <c r="I11" s="29">
        <f t="shared" si="0"/>
        <v>272</v>
      </c>
      <c r="J11" s="15"/>
      <c r="K11" s="28">
        <f t="shared" si="1"/>
        <v>272</v>
      </c>
      <c r="L11" s="49" t="s">
        <v>18</v>
      </c>
      <c r="M11" s="48" t="s">
        <v>14</v>
      </c>
      <c r="N11" s="48" t="s">
        <v>39</v>
      </c>
      <c r="O11" s="48" t="s">
        <v>40</v>
      </c>
      <c r="P11" s="48" t="s">
        <v>42</v>
      </c>
      <c r="Q11" s="26" t="s">
        <v>8</v>
      </c>
      <c r="R11" s="4"/>
      <c r="S11" s="4"/>
      <c r="T11" s="4"/>
    </row>
    <row r="12" spans="1:20">
      <c r="A12" s="67" t="s">
        <v>161</v>
      </c>
      <c r="B12" s="46"/>
      <c r="C12" s="46" t="s">
        <v>150</v>
      </c>
      <c r="D12" s="54">
        <v>1</v>
      </c>
      <c r="E12" s="58">
        <v>2</v>
      </c>
      <c r="F12" s="58">
        <v>0.5</v>
      </c>
      <c r="G12" s="30">
        <f t="shared" ref="G12:G52" si="2">IF(E12-D12&gt;=F12,ROUNDDOWN(E12-D12, 0),0)</f>
        <v>1</v>
      </c>
      <c r="H12" s="51">
        <v>80</v>
      </c>
      <c r="I12" s="29">
        <f>IF(G12&gt;0,G12*H12,0)</f>
        <v>80</v>
      </c>
      <c r="J12" s="15"/>
      <c r="K12" s="28">
        <f>I12+J12</f>
        <v>80</v>
      </c>
      <c r="L12" s="49"/>
      <c r="M12" s="48"/>
      <c r="N12" s="48"/>
      <c r="O12" s="48"/>
      <c r="P12" s="48"/>
      <c r="Q12" s="26"/>
      <c r="R12" s="4"/>
      <c r="S12" s="4"/>
      <c r="T12" s="4"/>
    </row>
    <row r="13" spans="1:20">
      <c r="A13" s="67" t="s">
        <v>161</v>
      </c>
      <c r="B13" s="46"/>
      <c r="C13" s="46" t="s">
        <v>141</v>
      </c>
      <c r="D13" s="54">
        <v>1</v>
      </c>
      <c r="E13" s="58">
        <v>1</v>
      </c>
      <c r="F13" s="58">
        <v>0.5</v>
      </c>
      <c r="G13" s="30">
        <f t="shared" si="2"/>
        <v>0</v>
      </c>
      <c r="H13" s="51">
        <v>35</v>
      </c>
      <c r="I13" s="29">
        <f>IF(G13&gt;0,G13*H13,0)</f>
        <v>0</v>
      </c>
      <c r="J13" s="15"/>
      <c r="K13" s="28">
        <f>I13+J13</f>
        <v>0</v>
      </c>
      <c r="L13" s="49"/>
      <c r="M13" s="48"/>
      <c r="N13" s="48"/>
      <c r="O13" s="48"/>
      <c r="P13" s="48"/>
      <c r="Q13" s="26"/>
      <c r="R13" s="4"/>
      <c r="S13" s="4"/>
      <c r="T13" s="4"/>
    </row>
    <row r="14" spans="1:20">
      <c r="A14" s="67" t="s">
        <v>161</v>
      </c>
      <c r="B14" s="46"/>
      <c r="C14" s="46" t="s">
        <v>143</v>
      </c>
      <c r="D14" s="54">
        <v>0</v>
      </c>
      <c r="E14" s="58">
        <v>1</v>
      </c>
      <c r="F14" s="58">
        <v>0.5</v>
      </c>
      <c r="G14" s="30">
        <f t="shared" si="2"/>
        <v>1</v>
      </c>
      <c r="H14" s="51"/>
      <c r="I14" s="29">
        <f>IF(G14&gt;0,G14*H14,0)</f>
        <v>0</v>
      </c>
      <c r="J14" s="15"/>
      <c r="K14" s="28">
        <f>I14+J14</f>
        <v>0</v>
      </c>
      <c r="L14" s="49"/>
      <c r="M14" s="48"/>
      <c r="N14" s="48"/>
      <c r="O14" s="48"/>
      <c r="P14" s="48"/>
      <c r="Q14" s="26"/>
      <c r="R14" s="4"/>
      <c r="S14" s="4"/>
      <c r="T14" s="4"/>
    </row>
    <row r="15" spans="1:20">
      <c r="A15" s="67" t="s">
        <v>161</v>
      </c>
      <c r="B15" s="46"/>
      <c r="C15" s="46" t="s">
        <v>144</v>
      </c>
      <c r="D15" s="54">
        <v>0</v>
      </c>
      <c r="E15" s="58">
        <v>2</v>
      </c>
      <c r="F15" s="58">
        <v>0.5</v>
      </c>
      <c r="G15" s="30">
        <f t="shared" si="2"/>
        <v>2</v>
      </c>
      <c r="H15" s="51"/>
      <c r="I15" s="29">
        <f>IF(G15&gt;0,G15*H15,0)</f>
        <v>0</v>
      </c>
      <c r="J15" s="15"/>
      <c r="K15" s="28">
        <f>I15+J15</f>
        <v>0</v>
      </c>
      <c r="L15" s="49"/>
      <c r="M15" s="48"/>
      <c r="N15" s="48"/>
      <c r="O15" s="48"/>
      <c r="P15" s="48"/>
      <c r="Q15" s="26"/>
      <c r="R15" s="4"/>
      <c r="S15" s="4"/>
      <c r="T15" s="4"/>
    </row>
    <row r="16" spans="1:20">
      <c r="A16" s="67" t="s">
        <v>161</v>
      </c>
      <c r="B16" s="53" t="s">
        <v>104</v>
      </c>
      <c r="C16" s="53" t="s">
        <v>105</v>
      </c>
      <c r="D16" s="54">
        <v>0.08</v>
      </c>
      <c r="E16" s="58">
        <v>1</v>
      </c>
      <c r="F16" s="58">
        <v>0.6</v>
      </c>
      <c r="G16" s="30">
        <f t="shared" si="2"/>
        <v>0</v>
      </c>
      <c r="H16" s="51">
        <f>SUM(0.29*144)</f>
        <v>41.76</v>
      </c>
      <c r="I16" s="29">
        <f t="shared" si="0"/>
        <v>0</v>
      </c>
      <c r="J16" s="15"/>
      <c r="K16" s="28">
        <f t="shared" si="1"/>
        <v>0</v>
      </c>
      <c r="L16" s="49" t="s">
        <v>17</v>
      </c>
      <c r="M16" s="23" t="s">
        <v>14</v>
      </c>
      <c r="N16" s="23" t="s">
        <v>106</v>
      </c>
      <c r="O16" s="23" t="s">
        <v>107</v>
      </c>
      <c r="P16" s="23" t="s">
        <v>108</v>
      </c>
      <c r="Q16" s="26" t="s">
        <v>8</v>
      </c>
      <c r="R16" s="4"/>
      <c r="S16" s="4"/>
      <c r="T16" s="4"/>
    </row>
    <row r="17" spans="1:20">
      <c r="A17" s="67" t="s">
        <v>161</v>
      </c>
      <c r="B17" s="46" t="s">
        <v>142</v>
      </c>
      <c r="C17" s="46" t="s">
        <v>137</v>
      </c>
      <c r="D17" s="54">
        <v>0.95</v>
      </c>
      <c r="E17" s="58">
        <v>2</v>
      </c>
      <c r="F17" s="58">
        <v>1</v>
      </c>
      <c r="G17" s="30">
        <f>IF(E17-D17&gt;=F17,ROUNDDOWN(E17-D17, 0),0)</f>
        <v>1</v>
      </c>
      <c r="H17" s="51">
        <v>80</v>
      </c>
      <c r="I17" s="29">
        <f>IF(G17&gt;0,G17*H17,0)</f>
        <v>80</v>
      </c>
      <c r="J17" s="15"/>
      <c r="K17" s="28">
        <f>I17+J17</f>
        <v>80</v>
      </c>
      <c r="L17" s="49" t="s">
        <v>17</v>
      </c>
      <c r="M17" s="48" t="s">
        <v>14</v>
      </c>
      <c r="N17" s="23"/>
      <c r="O17" s="48" t="s">
        <v>138</v>
      </c>
      <c r="P17" s="23"/>
      <c r="Q17" s="26"/>
      <c r="R17" s="4"/>
      <c r="S17" s="4"/>
      <c r="T17" s="4"/>
    </row>
    <row r="18" spans="1:20">
      <c r="A18" s="67" t="s">
        <v>161</v>
      </c>
      <c r="B18" s="47" t="s">
        <v>153</v>
      </c>
      <c r="C18" s="46" t="s">
        <v>145</v>
      </c>
      <c r="D18" s="54">
        <v>30</v>
      </c>
      <c r="E18" s="58">
        <v>30</v>
      </c>
      <c r="F18" s="58">
        <v>6</v>
      </c>
      <c r="G18" s="30">
        <f t="shared" si="2"/>
        <v>0</v>
      </c>
      <c r="H18" s="51">
        <v>6</v>
      </c>
      <c r="I18" s="29">
        <f t="shared" si="0"/>
        <v>0</v>
      </c>
      <c r="J18" s="15"/>
      <c r="K18" s="28">
        <f t="shared" si="1"/>
        <v>0</v>
      </c>
      <c r="L18" s="49" t="s">
        <v>34</v>
      </c>
      <c r="M18" s="23" t="s">
        <v>14</v>
      </c>
      <c r="N18" s="23" t="s">
        <v>35</v>
      </c>
      <c r="O18" s="23" t="s">
        <v>36</v>
      </c>
      <c r="P18" s="23" t="s">
        <v>37</v>
      </c>
      <c r="Q18" s="26" t="s">
        <v>8</v>
      </c>
      <c r="R18" s="4"/>
      <c r="S18" s="4"/>
      <c r="T18" s="4"/>
    </row>
    <row r="19" spans="1:20">
      <c r="A19" s="67" t="s">
        <v>161</v>
      </c>
      <c r="B19" s="47" t="s">
        <v>154</v>
      </c>
      <c r="C19" s="46" t="s">
        <v>146</v>
      </c>
      <c r="D19" s="54">
        <v>28</v>
      </c>
      <c r="E19" s="58">
        <v>30</v>
      </c>
      <c r="F19" s="58">
        <v>6</v>
      </c>
      <c r="G19" s="30">
        <f t="shared" si="2"/>
        <v>0</v>
      </c>
      <c r="H19" s="51">
        <v>6</v>
      </c>
      <c r="I19" s="29">
        <f t="shared" si="0"/>
        <v>0</v>
      </c>
      <c r="J19" s="15"/>
      <c r="K19" s="28">
        <f t="shared" si="1"/>
        <v>0</v>
      </c>
      <c r="L19" s="49"/>
      <c r="M19" s="23"/>
      <c r="N19" s="23"/>
      <c r="O19" s="23"/>
      <c r="P19" s="23"/>
      <c r="Q19" s="26"/>
      <c r="R19" s="4"/>
      <c r="S19" s="4"/>
      <c r="T19" s="4"/>
    </row>
    <row r="20" spans="1:20">
      <c r="A20" s="67" t="s">
        <v>161</v>
      </c>
      <c r="B20" s="52">
        <v>54255</v>
      </c>
      <c r="C20" s="53" t="s">
        <v>109</v>
      </c>
      <c r="D20" s="54">
        <v>7</v>
      </c>
      <c r="E20" s="58">
        <v>4</v>
      </c>
      <c r="F20" s="58">
        <v>2</v>
      </c>
      <c r="G20" s="30">
        <f t="shared" si="2"/>
        <v>0</v>
      </c>
      <c r="H20" s="51">
        <v>2.61</v>
      </c>
      <c r="I20" s="29">
        <f t="shared" si="0"/>
        <v>0</v>
      </c>
      <c r="J20" s="15"/>
      <c r="K20" s="28">
        <f t="shared" si="1"/>
        <v>0</v>
      </c>
      <c r="L20" s="49" t="s">
        <v>34</v>
      </c>
      <c r="M20" s="23" t="s">
        <v>14</v>
      </c>
      <c r="N20" s="23" t="s">
        <v>35</v>
      </c>
      <c r="O20" s="23" t="s">
        <v>36</v>
      </c>
      <c r="P20" s="23" t="s">
        <v>37</v>
      </c>
      <c r="Q20" s="26" t="s">
        <v>8</v>
      </c>
      <c r="R20" s="4"/>
      <c r="S20" s="4"/>
      <c r="T20" s="4"/>
    </row>
    <row r="21" spans="1:20">
      <c r="A21" s="67" t="s">
        <v>161</v>
      </c>
      <c r="B21" s="52">
        <v>54078</v>
      </c>
      <c r="C21" s="53" t="s">
        <v>110</v>
      </c>
      <c r="D21" s="54">
        <v>3</v>
      </c>
      <c r="E21" s="58">
        <v>2</v>
      </c>
      <c r="F21" s="58">
        <v>1</v>
      </c>
      <c r="G21" s="30">
        <f t="shared" si="2"/>
        <v>0</v>
      </c>
      <c r="H21" s="51">
        <v>86.71</v>
      </c>
      <c r="I21" s="29">
        <f t="shared" si="0"/>
        <v>0</v>
      </c>
      <c r="J21" s="15"/>
      <c r="K21" s="28">
        <f t="shared" si="1"/>
        <v>0</v>
      </c>
      <c r="L21" s="49" t="s">
        <v>34</v>
      </c>
      <c r="M21" s="23" t="s">
        <v>14</v>
      </c>
      <c r="N21" s="23" t="s">
        <v>35</v>
      </c>
      <c r="O21" s="23" t="s">
        <v>36</v>
      </c>
      <c r="P21" s="48" t="s">
        <v>37</v>
      </c>
      <c r="Q21" s="26" t="s">
        <v>8</v>
      </c>
      <c r="R21" s="4"/>
      <c r="S21" s="4"/>
      <c r="T21" s="4"/>
    </row>
    <row r="22" spans="1:20">
      <c r="A22" s="67" t="s">
        <v>161</v>
      </c>
      <c r="B22" s="47" t="s">
        <v>117</v>
      </c>
      <c r="C22" s="46" t="s">
        <v>118</v>
      </c>
      <c r="D22" s="54">
        <v>38</v>
      </c>
      <c r="E22" s="58">
        <v>36</v>
      </c>
      <c r="F22" s="58">
        <v>12</v>
      </c>
      <c r="G22" s="30">
        <f t="shared" si="2"/>
        <v>0</v>
      </c>
      <c r="H22" s="51">
        <v>13.8</v>
      </c>
      <c r="I22" s="29">
        <f t="shared" si="0"/>
        <v>0</v>
      </c>
      <c r="J22" s="15"/>
      <c r="K22" s="28">
        <f t="shared" si="1"/>
        <v>0</v>
      </c>
      <c r="L22" s="49" t="s">
        <v>34</v>
      </c>
      <c r="M22" s="48" t="s">
        <v>14</v>
      </c>
      <c r="N22" s="48" t="s">
        <v>35</v>
      </c>
      <c r="O22" s="48" t="s">
        <v>36</v>
      </c>
      <c r="P22" s="48" t="s">
        <v>37</v>
      </c>
      <c r="Q22" s="26" t="s">
        <v>8</v>
      </c>
      <c r="R22" s="4"/>
      <c r="S22" s="4"/>
      <c r="T22" s="4"/>
    </row>
    <row r="23" spans="1:20">
      <c r="A23" s="67"/>
      <c r="B23" s="47" t="s">
        <v>119</v>
      </c>
      <c r="C23" s="46" t="s">
        <v>116</v>
      </c>
      <c r="D23" s="54">
        <v>20</v>
      </c>
      <c r="E23" s="58">
        <v>36</v>
      </c>
      <c r="F23" s="58">
        <v>12</v>
      </c>
      <c r="G23" s="30">
        <f t="shared" si="2"/>
        <v>16</v>
      </c>
      <c r="H23" s="51">
        <v>13.8</v>
      </c>
      <c r="I23" s="29">
        <f t="shared" si="0"/>
        <v>220.8</v>
      </c>
      <c r="J23" s="15"/>
      <c r="K23" s="28">
        <f t="shared" si="1"/>
        <v>220.8</v>
      </c>
      <c r="L23" s="49" t="s">
        <v>34</v>
      </c>
      <c r="M23" s="48" t="s">
        <v>14</v>
      </c>
      <c r="N23" s="48" t="s">
        <v>35</v>
      </c>
      <c r="O23" s="48" t="s">
        <v>36</v>
      </c>
      <c r="P23" s="48" t="s">
        <v>37</v>
      </c>
      <c r="Q23" s="26" t="s">
        <v>8</v>
      </c>
      <c r="R23" s="4"/>
      <c r="S23" s="4"/>
      <c r="T23" s="4"/>
    </row>
    <row r="24" spans="1:20">
      <c r="A24" s="67" t="s">
        <v>161</v>
      </c>
      <c r="B24" s="47" t="s">
        <v>120</v>
      </c>
      <c r="C24" s="46" t="s">
        <v>121</v>
      </c>
      <c r="D24" s="54">
        <v>16</v>
      </c>
      <c r="E24" s="58">
        <v>8</v>
      </c>
      <c r="F24" s="58">
        <v>4</v>
      </c>
      <c r="G24" s="30">
        <f t="shared" si="2"/>
        <v>0</v>
      </c>
      <c r="H24" s="51">
        <v>13.8</v>
      </c>
      <c r="I24" s="29">
        <f t="shared" si="0"/>
        <v>0</v>
      </c>
      <c r="J24" s="15"/>
      <c r="K24" s="28">
        <f t="shared" si="1"/>
        <v>0</v>
      </c>
      <c r="L24" s="49" t="s">
        <v>34</v>
      </c>
      <c r="M24" s="48" t="s">
        <v>14</v>
      </c>
      <c r="N24" s="48" t="s">
        <v>35</v>
      </c>
      <c r="O24" s="48" t="s">
        <v>36</v>
      </c>
      <c r="P24" s="48" t="s">
        <v>37</v>
      </c>
      <c r="Q24" s="26" t="s">
        <v>8</v>
      </c>
      <c r="R24" s="4"/>
      <c r="S24" s="4"/>
      <c r="T24" s="4"/>
    </row>
    <row r="25" spans="1:20">
      <c r="A25" s="67" t="s">
        <v>161</v>
      </c>
      <c r="B25" s="47" t="s">
        <v>132</v>
      </c>
      <c r="C25" s="46" t="s">
        <v>131</v>
      </c>
      <c r="D25" s="59">
        <v>6</v>
      </c>
      <c r="E25" s="58">
        <v>6</v>
      </c>
      <c r="F25" s="58">
        <v>2</v>
      </c>
      <c r="G25" s="30">
        <f t="shared" si="2"/>
        <v>0</v>
      </c>
      <c r="H25" s="51">
        <v>150</v>
      </c>
      <c r="I25" s="29">
        <f t="shared" si="0"/>
        <v>0</v>
      </c>
      <c r="J25" s="15"/>
      <c r="K25" s="28">
        <f t="shared" si="1"/>
        <v>0</v>
      </c>
      <c r="L25" s="49"/>
      <c r="M25" s="48"/>
      <c r="N25" s="48"/>
      <c r="O25" s="48"/>
      <c r="P25" s="48"/>
      <c r="Q25" s="26"/>
      <c r="R25" s="4"/>
      <c r="S25" s="4"/>
      <c r="T25" s="4"/>
    </row>
    <row r="26" spans="1:20">
      <c r="A26" s="67" t="s">
        <v>161</v>
      </c>
      <c r="B26" s="52" t="s">
        <v>111</v>
      </c>
      <c r="C26" s="53" t="s">
        <v>112</v>
      </c>
      <c r="D26" s="54">
        <v>10</v>
      </c>
      <c r="E26" s="58">
        <v>10</v>
      </c>
      <c r="F26" s="58">
        <v>2</v>
      </c>
      <c r="G26" s="30">
        <f t="shared" si="2"/>
        <v>0</v>
      </c>
      <c r="H26" s="51">
        <v>0.63</v>
      </c>
      <c r="I26" s="29">
        <f t="shared" si="0"/>
        <v>0</v>
      </c>
      <c r="J26" s="15"/>
      <c r="K26" s="28">
        <f t="shared" si="1"/>
        <v>0</v>
      </c>
      <c r="L26" s="49" t="s">
        <v>34</v>
      </c>
      <c r="M26" s="23" t="s">
        <v>14</v>
      </c>
      <c r="N26" s="23" t="s">
        <v>98</v>
      </c>
      <c r="O26" s="23" t="s">
        <v>113</v>
      </c>
      <c r="P26" s="23" t="s">
        <v>98</v>
      </c>
      <c r="Q26" s="26" t="s">
        <v>8</v>
      </c>
      <c r="R26" s="4"/>
      <c r="S26" s="4"/>
      <c r="T26" s="4"/>
    </row>
    <row r="27" spans="1:20">
      <c r="A27" s="67" t="s">
        <v>161</v>
      </c>
      <c r="B27" s="52">
        <v>125328</v>
      </c>
      <c r="C27" s="53" t="s">
        <v>43</v>
      </c>
      <c r="D27" s="54">
        <v>4</v>
      </c>
      <c r="E27" s="23">
        <v>4</v>
      </c>
      <c r="F27" s="23">
        <v>1</v>
      </c>
      <c r="G27" s="30">
        <f t="shared" si="2"/>
        <v>0</v>
      </c>
      <c r="H27" s="55">
        <v>8.2899999999999991</v>
      </c>
      <c r="I27" s="29">
        <f t="shared" si="0"/>
        <v>0</v>
      </c>
      <c r="J27" s="15"/>
      <c r="K27" s="28">
        <f t="shared" si="1"/>
        <v>0</v>
      </c>
      <c r="L27" s="56" t="s">
        <v>44</v>
      </c>
      <c r="M27" s="23" t="s">
        <v>14</v>
      </c>
      <c r="N27" s="23" t="s">
        <v>98</v>
      </c>
      <c r="O27" s="23" t="s">
        <v>46</v>
      </c>
      <c r="P27" s="23" t="s">
        <v>97</v>
      </c>
      <c r="Q27" s="26" t="s">
        <v>8</v>
      </c>
      <c r="R27" s="4"/>
      <c r="S27" s="4"/>
      <c r="T27" s="4"/>
    </row>
    <row r="28" spans="1:20">
      <c r="A28" s="67" t="s">
        <v>161</v>
      </c>
      <c r="B28" s="52">
        <v>503205</v>
      </c>
      <c r="C28" s="53" t="s">
        <v>45</v>
      </c>
      <c r="D28" s="54">
        <v>4</v>
      </c>
      <c r="E28" s="58">
        <v>4</v>
      </c>
      <c r="F28" s="58">
        <v>1</v>
      </c>
      <c r="G28" s="30">
        <f t="shared" si="2"/>
        <v>0</v>
      </c>
      <c r="H28" s="51">
        <v>13.99</v>
      </c>
      <c r="I28" s="29">
        <f t="shared" si="0"/>
        <v>0</v>
      </c>
      <c r="J28" s="15"/>
      <c r="K28" s="28">
        <f t="shared" si="1"/>
        <v>0</v>
      </c>
      <c r="L28" s="49" t="s">
        <v>44</v>
      </c>
      <c r="M28" s="23" t="s">
        <v>14</v>
      </c>
      <c r="N28" s="23" t="s">
        <v>98</v>
      </c>
      <c r="O28" s="23" t="s">
        <v>46</v>
      </c>
      <c r="P28" s="23" t="s">
        <v>97</v>
      </c>
      <c r="Q28" s="26" t="s">
        <v>8</v>
      </c>
      <c r="R28" s="4"/>
      <c r="S28" s="4"/>
      <c r="T28" s="4"/>
    </row>
    <row r="29" spans="1:20">
      <c r="A29" s="67" t="s">
        <v>161</v>
      </c>
      <c r="B29" s="52" t="s">
        <v>89</v>
      </c>
      <c r="C29" s="46" t="s">
        <v>156</v>
      </c>
      <c r="D29" s="54">
        <v>55</v>
      </c>
      <c r="E29" s="23">
        <v>60</v>
      </c>
      <c r="F29" s="23">
        <v>12</v>
      </c>
      <c r="G29" s="30">
        <f>IF(E29-D29&gt;=F29,ROUNDUP((E29-D29)/12,0)*12,0)</f>
        <v>0</v>
      </c>
      <c r="H29" s="55">
        <v>77.989999999999995</v>
      </c>
      <c r="I29" s="29">
        <f>IF(G29&gt;0,ROUNDUP(G29/12,0)*H29,0)</f>
        <v>0</v>
      </c>
      <c r="J29" s="15"/>
      <c r="K29" s="28">
        <f t="shared" si="1"/>
        <v>0</v>
      </c>
      <c r="L29" s="56" t="s">
        <v>100</v>
      </c>
      <c r="M29" s="23" t="s">
        <v>91</v>
      </c>
      <c r="N29" s="23" t="s">
        <v>98</v>
      </c>
      <c r="O29" s="44" t="s">
        <v>96</v>
      </c>
      <c r="P29" s="23" t="s">
        <v>90</v>
      </c>
      <c r="Q29" s="26" t="s">
        <v>8</v>
      </c>
      <c r="R29" s="4"/>
      <c r="S29" s="4"/>
      <c r="T29" s="4"/>
    </row>
    <row r="30" spans="1:20">
      <c r="A30" s="67"/>
      <c r="B30" s="52" t="s">
        <v>103</v>
      </c>
      <c r="C30" s="53" t="s">
        <v>84</v>
      </c>
      <c r="D30" s="54">
        <v>1</v>
      </c>
      <c r="E30" s="23">
        <v>2</v>
      </c>
      <c r="F30" s="23">
        <v>1</v>
      </c>
      <c r="G30" s="30">
        <f t="shared" si="2"/>
        <v>1</v>
      </c>
      <c r="H30" s="55">
        <v>49.99</v>
      </c>
      <c r="I30" s="29">
        <f t="shared" si="0"/>
        <v>49.99</v>
      </c>
      <c r="J30" s="15"/>
      <c r="K30" s="28">
        <f t="shared" si="1"/>
        <v>49.99</v>
      </c>
      <c r="L30" s="56" t="s">
        <v>101</v>
      </c>
      <c r="M30" s="23" t="s">
        <v>91</v>
      </c>
      <c r="N30" s="48" t="s">
        <v>129</v>
      </c>
      <c r="O30" s="48" t="s">
        <v>128</v>
      </c>
      <c r="P30" s="48" t="s">
        <v>130</v>
      </c>
      <c r="Q30" s="26" t="s">
        <v>8</v>
      </c>
      <c r="R30" s="4"/>
      <c r="S30" s="4"/>
      <c r="T30" s="4"/>
    </row>
    <row r="31" spans="1:20">
      <c r="A31" s="67" t="s">
        <v>161</v>
      </c>
      <c r="B31" s="52" t="s">
        <v>85</v>
      </c>
      <c r="C31" s="53" t="s">
        <v>86</v>
      </c>
      <c r="D31" s="54">
        <v>0.8</v>
      </c>
      <c r="E31" s="23">
        <v>1</v>
      </c>
      <c r="F31" s="23">
        <v>0.5</v>
      </c>
      <c r="G31" s="30">
        <f t="shared" si="2"/>
        <v>0</v>
      </c>
      <c r="H31" s="55">
        <v>35</v>
      </c>
      <c r="I31" s="29">
        <f t="shared" si="0"/>
        <v>0</v>
      </c>
      <c r="J31" s="15"/>
      <c r="K31" s="28">
        <f t="shared" si="1"/>
        <v>0</v>
      </c>
      <c r="L31" s="56" t="s">
        <v>18</v>
      </c>
      <c r="M31" s="23" t="s">
        <v>14</v>
      </c>
      <c r="N31" s="23" t="s">
        <v>39</v>
      </c>
      <c r="O31" s="23" t="s">
        <v>40</v>
      </c>
      <c r="P31" s="23" t="s">
        <v>42</v>
      </c>
      <c r="Q31" s="26" t="s">
        <v>8</v>
      </c>
      <c r="R31" s="4"/>
      <c r="S31" s="4"/>
      <c r="T31" s="4"/>
    </row>
    <row r="32" spans="1:20">
      <c r="A32" s="67" t="s">
        <v>161</v>
      </c>
      <c r="B32" s="52" t="s">
        <v>47</v>
      </c>
      <c r="C32" s="53" t="s">
        <v>48</v>
      </c>
      <c r="D32" s="54">
        <v>9</v>
      </c>
      <c r="E32" s="23">
        <v>20</v>
      </c>
      <c r="F32" s="23">
        <v>6</v>
      </c>
      <c r="G32" s="30">
        <f t="shared" si="2"/>
        <v>11</v>
      </c>
      <c r="H32" s="55">
        <v>1.32</v>
      </c>
      <c r="I32" s="29">
        <f t="shared" si="0"/>
        <v>14.520000000000001</v>
      </c>
      <c r="J32" s="15"/>
      <c r="K32" s="28">
        <f t="shared" si="1"/>
        <v>14.520000000000001</v>
      </c>
      <c r="L32" s="56" t="s">
        <v>102</v>
      </c>
      <c r="M32" s="23" t="s">
        <v>14</v>
      </c>
      <c r="N32" s="23" t="s">
        <v>98</v>
      </c>
      <c r="O32" s="23" t="s">
        <v>49</v>
      </c>
      <c r="P32" s="23" t="s">
        <v>98</v>
      </c>
      <c r="Q32" s="26" t="s">
        <v>8</v>
      </c>
      <c r="R32" s="4"/>
      <c r="S32" s="4"/>
      <c r="T32" s="4"/>
    </row>
    <row r="33" spans="1:20">
      <c r="A33" s="67" t="s">
        <v>161</v>
      </c>
      <c r="B33" s="52" t="s">
        <v>50</v>
      </c>
      <c r="C33" s="53" t="s">
        <v>51</v>
      </c>
      <c r="D33" s="54">
        <v>44</v>
      </c>
      <c r="E33" s="23">
        <v>20</v>
      </c>
      <c r="F33" s="23">
        <v>6</v>
      </c>
      <c r="G33" s="30">
        <f t="shared" si="2"/>
        <v>0</v>
      </c>
      <c r="H33" s="55">
        <v>1.28</v>
      </c>
      <c r="I33" s="29">
        <f t="shared" si="0"/>
        <v>0</v>
      </c>
      <c r="J33" s="15"/>
      <c r="K33" s="28">
        <f t="shared" si="1"/>
        <v>0</v>
      </c>
      <c r="L33" s="56" t="s">
        <v>102</v>
      </c>
      <c r="M33" s="23" t="s">
        <v>14</v>
      </c>
      <c r="N33" s="23" t="s">
        <v>98</v>
      </c>
      <c r="O33" s="23" t="s">
        <v>49</v>
      </c>
      <c r="P33" s="23" t="s">
        <v>98</v>
      </c>
      <c r="Q33" s="26" t="s">
        <v>8</v>
      </c>
      <c r="R33" s="4"/>
      <c r="S33" s="4"/>
      <c r="T33" s="4"/>
    </row>
    <row r="34" spans="1:20">
      <c r="A34" s="67" t="s">
        <v>161</v>
      </c>
      <c r="B34" s="52" t="s">
        <v>52</v>
      </c>
      <c r="C34" s="53" t="s">
        <v>53</v>
      </c>
      <c r="D34" s="54">
        <v>11</v>
      </c>
      <c r="E34" s="23">
        <v>4</v>
      </c>
      <c r="F34" s="23">
        <v>2</v>
      </c>
      <c r="G34" s="30">
        <f t="shared" si="2"/>
        <v>0</v>
      </c>
      <c r="H34" s="55">
        <v>0.79</v>
      </c>
      <c r="I34" s="29">
        <f t="shared" si="0"/>
        <v>0</v>
      </c>
      <c r="J34" s="15"/>
      <c r="K34" s="28">
        <f t="shared" si="1"/>
        <v>0</v>
      </c>
      <c r="L34" s="56" t="s">
        <v>102</v>
      </c>
      <c r="M34" s="23" t="s">
        <v>14</v>
      </c>
      <c r="N34" s="23" t="s">
        <v>98</v>
      </c>
      <c r="O34" s="23" t="s">
        <v>54</v>
      </c>
      <c r="P34" s="23" t="s">
        <v>99</v>
      </c>
      <c r="Q34" s="26" t="s">
        <v>8</v>
      </c>
      <c r="R34" s="4"/>
      <c r="S34" s="4"/>
      <c r="T34" s="4"/>
    </row>
    <row r="35" spans="1:20">
      <c r="A35" s="67" t="s">
        <v>161</v>
      </c>
      <c r="B35" s="52" t="s">
        <v>55</v>
      </c>
      <c r="C35" s="53" t="s">
        <v>56</v>
      </c>
      <c r="D35" s="54">
        <v>4</v>
      </c>
      <c r="E35" s="23">
        <v>4</v>
      </c>
      <c r="F35" s="23">
        <v>2</v>
      </c>
      <c r="G35" s="30">
        <f t="shared" si="2"/>
        <v>0</v>
      </c>
      <c r="H35" s="55">
        <v>3.99</v>
      </c>
      <c r="I35" s="29">
        <f t="shared" si="0"/>
        <v>0</v>
      </c>
      <c r="J35" s="15"/>
      <c r="K35" s="28">
        <f t="shared" si="1"/>
        <v>0</v>
      </c>
      <c r="L35" s="56" t="s">
        <v>102</v>
      </c>
      <c r="M35" s="23" t="s">
        <v>14</v>
      </c>
      <c r="N35" s="23" t="s">
        <v>98</v>
      </c>
      <c r="O35" s="23" t="s">
        <v>54</v>
      </c>
      <c r="P35" s="23" t="s">
        <v>99</v>
      </c>
      <c r="Q35" s="26" t="s">
        <v>8</v>
      </c>
      <c r="R35" s="4"/>
      <c r="S35" s="4"/>
      <c r="T35" s="4"/>
    </row>
    <row r="36" spans="1:20">
      <c r="A36" s="67" t="s">
        <v>161</v>
      </c>
      <c r="B36" s="52" t="s">
        <v>57</v>
      </c>
      <c r="C36" s="53" t="s">
        <v>58</v>
      </c>
      <c r="D36" s="54">
        <v>7</v>
      </c>
      <c r="E36" s="23">
        <v>4</v>
      </c>
      <c r="F36" s="23">
        <v>2</v>
      </c>
      <c r="G36" s="30">
        <f t="shared" si="2"/>
        <v>0</v>
      </c>
      <c r="H36" s="55">
        <v>5.3</v>
      </c>
      <c r="I36" s="29">
        <f t="shared" si="0"/>
        <v>0</v>
      </c>
      <c r="J36" s="15"/>
      <c r="K36" s="28">
        <f t="shared" si="1"/>
        <v>0</v>
      </c>
      <c r="L36" s="56" t="s">
        <v>34</v>
      </c>
      <c r="M36" s="23" t="s">
        <v>14</v>
      </c>
      <c r="N36" s="23" t="s">
        <v>95</v>
      </c>
      <c r="O36" s="23" t="s">
        <v>59</v>
      </c>
      <c r="P36" s="23" t="s">
        <v>87</v>
      </c>
      <c r="Q36" s="26" t="s">
        <v>8</v>
      </c>
      <c r="R36" s="4"/>
      <c r="S36" s="4"/>
      <c r="T36" s="4"/>
    </row>
    <row r="37" spans="1:20">
      <c r="A37" s="67" t="s">
        <v>161</v>
      </c>
      <c r="B37" s="52" t="s">
        <v>93</v>
      </c>
      <c r="C37" s="53" t="s">
        <v>60</v>
      </c>
      <c r="D37" s="54">
        <v>2</v>
      </c>
      <c r="E37" s="23">
        <v>4</v>
      </c>
      <c r="F37" s="23">
        <v>2</v>
      </c>
      <c r="G37" s="30">
        <f t="shared" si="2"/>
        <v>2</v>
      </c>
      <c r="H37" s="55">
        <v>5.0999999999999996</v>
      </c>
      <c r="I37" s="29">
        <f t="shared" si="0"/>
        <v>10.199999999999999</v>
      </c>
      <c r="J37" s="15"/>
      <c r="K37" s="28">
        <f t="shared" si="1"/>
        <v>10.199999999999999</v>
      </c>
      <c r="L37" s="56" t="s">
        <v>34</v>
      </c>
      <c r="M37" s="23" t="s">
        <v>14</v>
      </c>
      <c r="N37" s="23" t="s">
        <v>95</v>
      </c>
      <c r="O37" s="23" t="s">
        <v>59</v>
      </c>
      <c r="P37" s="23" t="s">
        <v>87</v>
      </c>
      <c r="Q37" s="26" t="s">
        <v>8</v>
      </c>
      <c r="R37" s="4"/>
      <c r="S37" s="4"/>
      <c r="T37" s="4"/>
    </row>
    <row r="38" spans="1:20">
      <c r="A38" s="67" t="s">
        <v>161</v>
      </c>
      <c r="B38" s="52" t="s">
        <v>61</v>
      </c>
      <c r="C38" s="53" t="s">
        <v>62</v>
      </c>
      <c r="D38" s="54">
        <v>1</v>
      </c>
      <c r="E38" s="23">
        <v>4</v>
      </c>
      <c r="F38" s="23">
        <v>2</v>
      </c>
      <c r="G38" s="30">
        <f t="shared" si="2"/>
        <v>3</v>
      </c>
      <c r="H38" s="55">
        <v>0.79</v>
      </c>
      <c r="I38" s="29">
        <f t="shared" si="0"/>
        <v>2.37</v>
      </c>
      <c r="J38" s="15"/>
      <c r="K38" s="28">
        <f t="shared" si="1"/>
        <v>2.37</v>
      </c>
      <c r="L38" s="56" t="s">
        <v>102</v>
      </c>
      <c r="M38" s="23" t="s">
        <v>14</v>
      </c>
      <c r="N38" s="23" t="s">
        <v>98</v>
      </c>
      <c r="O38" s="23" t="s">
        <v>54</v>
      </c>
      <c r="P38" s="23" t="s">
        <v>99</v>
      </c>
      <c r="Q38" s="26" t="s">
        <v>8</v>
      </c>
      <c r="R38" s="4"/>
      <c r="S38" s="4"/>
      <c r="T38" s="4"/>
    </row>
    <row r="39" spans="1:20">
      <c r="A39" s="67" t="s">
        <v>161</v>
      </c>
      <c r="B39" s="52" t="s">
        <v>63</v>
      </c>
      <c r="C39" s="53" t="s">
        <v>64</v>
      </c>
      <c r="D39" s="54">
        <v>3</v>
      </c>
      <c r="E39" s="23">
        <v>4</v>
      </c>
      <c r="F39" s="23">
        <v>2</v>
      </c>
      <c r="G39" s="30">
        <f t="shared" si="2"/>
        <v>0</v>
      </c>
      <c r="H39" s="55">
        <v>0.79</v>
      </c>
      <c r="I39" s="29">
        <f t="shared" si="0"/>
        <v>0</v>
      </c>
      <c r="J39" s="15"/>
      <c r="K39" s="28">
        <f t="shared" si="1"/>
        <v>0</v>
      </c>
      <c r="L39" s="56" t="s">
        <v>102</v>
      </c>
      <c r="M39" s="23" t="s">
        <v>14</v>
      </c>
      <c r="N39" s="23" t="s">
        <v>98</v>
      </c>
      <c r="O39" s="23" t="s">
        <v>54</v>
      </c>
      <c r="P39" s="23" t="s">
        <v>99</v>
      </c>
      <c r="Q39" s="26" t="s">
        <v>8</v>
      </c>
      <c r="R39" s="4"/>
      <c r="S39" s="4"/>
      <c r="T39" s="4"/>
    </row>
    <row r="40" spans="1:20">
      <c r="A40" s="67" t="s">
        <v>161</v>
      </c>
      <c r="B40" s="52" t="s">
        <v>65</v>
      </c>
      <c r="C40" s="53" t="s">
        <v>66</v>
      </c>
      <c r="D40" s="54">
        <v>12</v>
      </c>
      <c r="E40" s="23">
        <v>20</v>
      </c>
      <c r="F40" s="23">
        <v>6</v>
      </c>
      <c r="G40" s="30">
        <f t="shared" si="2"/>
        <v>8</v>
      </c>
      <c r="H40" s="55">
        <v>0.79</v>
      </c>
      <c r="I40" s="29">
        <f t="shared" si="0"/>
        <v>6.32</v>
      </c>
      <c r="J40" s="15"/>
      <c r="K40" s="28">
        <f t="shared" si="1"/>
        <v>6.32</v>
      </c>
      <c r="L40" s="56" t="s">
        <v>102</v>
      </c>
      <c r="M40" s="23" t="s">
        <v>14</v>
      </c>
      <c r="N40" s="23" t="s">
        <v>98</v>
      </c>
      <c r="O40" s="23" t="s">
        <v>54</v>
      </c>
      <c r="P40" s="23" t="s">
        <v>99</v>
      </c>
      <c r="Q40" s="26" t="s">
        <v>8</v>
      </c>
      <c r="R40" s="4"/>
      <c r="S40" s="4"/>
      <c r="T40" s="4"/>
    </row>
    <row r="41" spans="1:20">
      <c r="A41" s="67" t="s">
        <v>161</v>
      </c>
      <c r="B41" s="52" t="s">
        <v>67</v>
      </c>
      <c r="C41" s="53" t="s">
        <v>68</v>
      </c>
      <c r="D41" s="54">
        <v>26</v>
      </c>
      <c r="E41" s="23">
        <v>4</v>
      </c>
      <c r="F41" s="23">
        <v>2</v>
      </c>
      <c r="G41" s="30">
        <f t="shared" si="2"/>
        <v>0</v>
      </c>
      <c r="H41" s="55">
        <v>1.19</v>
      </c>
      <c r="I41" s="29">
        <f t="shared" si="0"/>
        <v>0</v>
      </c>
      <c r="J41" s="15"/>
      <c r="K41" s="28">
        <f t="shared" si="1"/>
        <v>0</v>
      </c>
      <c r="L41" s="56" t="s">
        <v>102</v>
      </c>
      <c r="M41" s="23" t="s">
        <v>14</v>
      </c>
      <c r="N41" s="23" t="s">
        <v>98</v>
      </c>
      <c r="O41" s="23" t="s">
        <v>54</v>
      </c>
      <c r="P41" s="23" t="s">
        <v>99</v>
      </c>
      <c r="Q41" s="26" t="s">
        <v>8</v>
      </c>
      <c r="R41" s="4"/>
      <c r="S41" s="4"/>
      <c r="T41" s="4"/>
    </row>
    <row r="42" spans="1:20">
      <c r="A42" s="67" t="s">
        <v>161</v>
      </c>
      <c r="B42" s="52" t="s">
        <v>69</v>
      </c>
      <c r="C42" s="53" t="s">
        <v>70</v>
      </c>
      <c r="D42" s="54">
        <v>0</v>
      </c>
      <c r="E42" s="23">
        <v>4</v>
      </c>
      <c r="F42" s="23">
        <v>2</v>
      </c>
      <c r="G42" s="30">
        <f t="shared" si="2"/>
        <v>4</v>
      </c>
      <c r="H42" s="55">
        <v>4.49</v>
      </c>
      <c r="I42" s="29">
        <f t="shared" si="0"/>
        <v>17.96</v>
      </c>
      <c r="J42" s="15"/>
      <c r="K42" s="28">
        <f t="shared" si="1"/>
        <v>17.96</v>
      </c>
      <c r="L42" s="56" t="s">
        <v>34</v>
      </c>
      <c r="M42" s="23" t="s">
        <v>14</v>
      </c>
      <c r="N42" s="23" t="s">
        <v>95</v>
      </c>
      <c r="O42" s="23" t="s">
        <v>59</v>
      </c>
      <c r="P42" s="23" t="s">
        <v>87</v>
      </c>
      <c r="Q42" s="26" t="s">
        <v>8</v>
      </c>
      <c r="R42" s="4"/>
      <c r="S42" s="4"/>
      <c r="T42" s="4"/>
    </row>
    <row r="43" spans="1:20">
      <c r="A43" s="67" t="s">
        <v>161</v>
      </c>
      <c r="B43" s="50" t="s">
        <v>122</v>
      </c>
      <c r="C43" s="46" t="s">
        <v>124</v>
      </c>
      <c r="D43" s="54">
        <v>25</v>
      </c>
      <c r="E43" s="23">
        <v>20</v>
      </c>
      <c r="F43" s="23">
        <v>6</v>
      </c>
      <c r="G43" s="30">
        <f t="shared" si="2"/>
        <v>0</v>
      </c>
      <c r="H43" s="55">
        <v>2</v>
      </c>
      <c r="I43" s="29">
        <f t="shared" si="0"/>
        <v>0</v>
      </c>
      <c r="J43" s="15"/>
      <c r="K43" s="28">
        <f t="shared" si="1"/>
        <v>0</v>
      </c>
      <c r="L43" s="56"/>
      <c r="M43" s="23"/>
      <c r="N43" s="23"/>
      <c r="O43" s="48" t="s">
        <v>123</v>
      </c>
      <c r="P43" s="23"/>
      <c r="Q43" s="26" t="s">
        <v>8</v>
      </c>
      <c r="R43" s="4"/>
      <c r="S43" s="4"/>
      <c r="T43" s="4"/>
    </row>
    <row r="44" spans="1:20">
      <c r="A44" s="67" t="s">
        <v>161</v>
      </c>
      <c r="B44" s="52" t="s">
        <v>94</v>
      </c>
      <c r="C44" s="46" t="s">
        <v>71</v>
      </c>
      <c r="D44" s="54">
        <v>4</v>
      </c>
      <c r="E44" s="23">
        <v>6</v>
      </c>
      <c r="F44" s="23">
        <v>2</v>
      </c>
      <c r="G44" s="30">
        <f t="shared" si="2"/>
        <v>2</v>
      </c>
      <c r="H44" s="55">
        <v>13.2</v>
      </c>
      <c r="I44" s="29">
        <f t="shared" si="0"/>
        <v>26.4</v>
      </c>
      <c r="J44" s="15"/>
      <c r="K44" s="28">
        <f t="shared" si="1"/>
        <v>26.4</v>
      </c>
      <c r="L44" s="56" t="s">
        <v>34</v>
      </c>
      <c r="M44" s="23" t="s">
        <v>14</v>
      </c>
      <c r="N44" s="23" t="s">
        <v>95</v>
      </c>
      <c r="O44" s="23" t="s">
        <v>59</v>
      </c>
      <c r="P44" s="23" t="s">
        <v>87</v>
      </c>
      <c r="Q44" s="26" t="s">
        <v>8</v>
      </c>
      <c r="R44" s="4"/>
      <c r="S44" s="4"/>
      <c r="T44" s="4"/>
    </row>
    <row r="45" spans="1:20">
      <c r="A45" s="67" t="s">
        <v>161</v>
      </c>
      <c r="B45" s="52"/>
      <c r="C45" s="46" t="s">
        <v>157</v>
      </c>
      <c r="D45" s="54">
        <v>7</v>
      </c>
      <c r="E45" s="23"/>
      <c r="F45" s="23"/>
      <c r="G45" s="30"/>
      <c r="H45" s="55"/>
      <c r="I45" s="29"/>
      <c r="J45" s="15"/>
      <c r="K45" s="28"/>
      <c r="L45" s="56"/>
      <c r="M45" s="23"/>
      <c r="N45" s="23"/>
      <c r="O45" s="23"/>
      <c r="P45" s="23"/>
      <c r="Q45" s="26"/>
      <c r="R45" s="4"/>
      <c r="S45" s="4"/>
      <c r="T45" s="4"/>
    </row>
    <row r="46" spans="1:20">
      <c r="A46" s="67" t="s">
        <v>161</v>
      </c>
      <c r="B46" s="52" t="s">
        <v>72</v>
      </c>
      <c r="C46" s="53" t="s">
        <v>73</v>
      </c>
      <c r="D46" s="59">
        <v>6</v>
      </c>
      <c r="E46" s="23">
        <v>12</v>
      </c>
      <c r="F46" s="23">
        <v>4</v>
      </c>
      <c r="G46" s="30">
        <f t="shared" si="2"/>
        <v>6</v>
      </c>
      <c r="H46" s="55">
        <v>0.79</v>
      </c>
      <c r="I46" s="29">
        <f t="shared" si="0"/>
        <v>4.74</v>
      </c>
      <c r="J46" s="15"/>
      <c r="K46" s="28">
        <f t="shared" si="1"/>
        <v>4.74</v>
      </c>
      <c r="L46" s="56" t="s">
        <v>102</v>
      </c>
      <c r="M46" s="23" t="s">
        <v>14</v>
      </c>
      <c r="N46" s="23" t="s">
        <v>98</v>
      </c>
      <c r="O46" s="23" t="s">
        <v>54</v>
      </c>
      <c r="P46" s="23" t="s">
        <v>99</v>
      </c>
      <c r="Q46" s="26" t="s">
        <v>8</v>
      </c>
      <c r="R46" s="4"/>
      <c r="S46" s="4"/>
      <c r="T46" s="4"/>
    </row>
    <row r="47" spans="1:20">
      <c r="A47" s="67" t="s">
        <v>161</v>
      </c>
      <c r="B47" s="52" t="s">
        <v>74</v>
      </c>
      <c r="C47" s="53" t="s">
        <v>75</v>
      </c>
      <c r="D47" s="54">
        <v>3</v>
      </c>
      <c r="E47" s="23">
        <v>12</v>
      </c>
      <c r="F47" s="23">
        <v>4</v>
      </c>
      <c r="G47" s="30">
        <f t="shared" si="2"/>
        <v>9</v>
      </c>
      <c r="H47" s="55">
        <v>0.84</v>
      </c>
      <c r="I47" s="29">
        <f t="shared" si="0"/>
        <v>7.56</v>
      </c>
      <c r="J47" s="15"/>
      <c r="K47" s="28">
        <f t="shared" si="1"/>
        <v>7.56</v>
      </c>
      <c r="L47" s="56" t="s">
        <v>102</v>
      </c>
      <c r="M47" s="23" t="s">
        <v>14</v>
      </c>
      <c r="N47" s="23" t="s">
        <v>98</v>
      </c>
      <c r="O47" s="23" t="s">
        <v>49</v>
      </c>
      <c r="P47" s="23" t="s">
        <v>98</v>
      </c>
      <c r="Q47" s="26" t="s">
        <v>8</v>
      </c>
      <c r="R47" s="4"/>
      <c r="S47" s="4"/>
      <c r="T47" s="4"/>
    </row>
    <row r="48" spans="1:20">
      <c r="A48" s="67" t="s">
        <v>161</v>
      </c>
      <c r="B48" s="52" t="s">
        <v>76</v>
      </c>
      <c r="C48" s="53" t="s">
        <v>77</v>
      </c>
      <c r="D48" s="54">
        <v>7</v>
      </c>
      <c r="E48" s="23">
        <v>6</v>
      </c>
      <c r="F48" s="23">
        <v>2</v>
      </c>
      <c r="G48" s="30">
        <f t="shared" si="2"/>
        <v>0</v>
      </c>
      <c r="H48" s="55">
        <v>3</v>
      </c>
      <c r="I48" s="29">
        <f t="shared" si="0"/>
        <v>0</v>
      </c>
      <c r="J48" s="15"/>
      <c r="K48" s="28">
        <f t="shared" si="1"/>
        <v>0</v>
      </c>
      <c r="L48" s="56" t="s">
        <v>102</v>
      </c>
      <c r="M48" s="23" t="s">
        <v>14</v>
      </c>
      <c r="N48" s="23" t="s">
        <v>98</v>
      </c>
      <c r="O48" s="23" t="s">
        <v>49</v>
      </c>
      <c r="P48" s="23" t="s">
        <v>98</v>
      </c>
      <c r="Q48" s="26" t="s">
        <v>8</v>
      </c>
      <c r="R48" s="4"/>
      <c r="S48" s="4"/>
      <c r="T48" s="4"/>
    </row>
    <row r="49" spans="1:20">
      <c r="A49" s="67" t="s">
        <v>161</v>
      </c>
      <c r="B49" s="52" t="s">
        <v>78</v>
      </c>
      <c r="C49" s="53" t="s">
        <v>79</v>
      </c>
      <c r="D49" s="54">
        <v>8</v>
      </c>
      <c r="E49" s="23">
        <v>6</v>
      </c>
      <c r="F49" s="23">
        <v>2</v>
      </c>
      <c r="G49" s="30">
        <f t="shared" si="2"/>
        <v>0</v>
      </c>
      <c r="H49" s="55">
        <v>3</v>
      </c>
      <c r="I49" s="29">
        <f t="shared" si="0"/>
        <v>0</v>
      </c>
      <c r="J49" s="15"/>
      <c r="K49" s="28">
        <f t="shared" si="1"/>
        <v>0</v>
      </c>
      <c r="L49" s="56" t="s">
        <v>102</v>
      </c>
      <c r="M49" s="23" t="s">
        <v>14</v>
      </c>
      <c r="N49" s="23" t="s">
        <v>98</v>
      </c>
      <c r="O49" s="23" t="s">
        <v>49</v>
      </c>
      <c r="P49" s="23" t="s">
        <v>98</v>
      </c>
      <c r="Q49" s="26" t="s">
        <v>8</v>
      </c>
      <c r="R49" s="4"/>
      <c r="S49" s="4"/>
      <c r="T49" s="4"/>
    </row>
    <row r="50" spans="1:20">
      <c r="A50" s="67" t="s">
        <v>161</v>
      </c>
      <c r="B50" s="52" t="s">
        <v>80</v>
      </c>
      <c r="C50" s="52" t="s">
        <v>81</v>
      </c>
      <c r="D50" s="54">
        <v>4</v>
      </c>
      <c r="E50" s="23">
        <v>4</v>
      </c>
      <c r="F50" s="23">
        <v>2</v>
      </c>
      <c r="G50" s="30">
        <f t="shared" si="2"/>
        <v>0</v>
      </c>
      <c r="H50" s="55">
        <v>6</v>
      </c>
      <c r="I50" s="29">
        <f t="shared" si="0"/>
        <v>0</v>
      </c>
      <c r="J50" s="15"/>
      <c r="K50" s="28">
        <f t="shared" si="1"/>
        <v>0</v>
      </c>
      <c r="L50" s="56" t="s">
        <v>102</v>
      </c>
      <c r="M50" s="23" t="s">
        <v>14</v>
      </c>
      <c r="N50" s="23" t="s">
        <v>98</v>
      </c>
      <c r="O50" s="23" t="s">
        <v>49</v>
      </c>
      <c r="P50" s="23" t="s">
        <v>98</v>
      </c>
      <c r="Q50" s="26" t="s">
        <v>8</v>
      </c>
      <c r="R50" s="4"/>
      <c r="S50" s="4"/>
      <c r="T50" s="4"/>
    </row>
    <row r="51" spans="1:20">
      <c r="A51" s="67" t="s">
        <v>161</v>
      </c>
      <c r="B51" s="52" t="s">
        <v>82</v>
      </c>
      <c r="C51" s="52" t="s">
        <v>83</v>
      </c>
      <c r="D51" s="54">
        <v>20</v>
      </c>
      <c r="E51" s="23">
        <v>4</v>
      </c>
      <c r="F51" s="23">
        <v>2</v>
      </c>
      <c r="G51" s="30">
        <f t="shared" si="2"/>
        <v>0</v>
      </c>
      <c r="H51" s="55">
        <v>3</v>
      </c>
      <c r="I51" s="29">
        <f t="shared" si="0"/>
        <v>0</v>
      </c>
      <c r="J51" s="15"/>
      <c r="K51" s="28">
        <f t="shared" si="1"/>
        <v>0</v>
      </c>
      <c r="L51" s="56" t="s">
        <v>102</v>
      </c>
      <c r="M51" s="23" t="s">
        <v>14</v>
      </c>
      <c r="N51" s="23" t="s">
        <v>98</v>
      </c>
      <c r="O51" s="23" t="s">
        <v>49</v>
      </c>
      <c r="P51" s="23" t="s">
        <v>98</v>
      </c>
      <c r="Q51" s="26" t="s">
        <v>8</v>
      </c>
      <c r="R51" s="4"/>
      <c r="S51" s="4"/>
      <c r="T51" s="4"/>
    </row>
    <row r="52" spans="1:20">
      <c r="A52" s="67" t="s">
        <v>161</v>
      </c>
      <c r="B52" s="52" t="s">
        <v>133</v>
      </c>
      <c r="C52" s="53" t="s">
        <v>134</v>
      </c>
      <c r="D52" s="54">
        <v>16</v>
      </c>
      <c r="E52" s="23">
        <v>12</v>
      </c>
      <c r="F52" s="23">
        <v>2</v>
      </c>
      <c r="G52" s="30">
        <f t="shared" si="2"/>
        <v>0</v>
      </c>
      <c r="H52" s="55">
        <v>11.99</v>
      </c>
      <c r="I52" s="29">
        <f t="shared" si="0"/>
        <v>0</v>
      </c>
      <c r="J52" s="16"/>
      <c r="K52" s="28">
        <f t="shared" si="1"/>
        <v>0</v>
      </c>
      <c r="L52" s="56" t="s">
        <v>17</v>
      </c>
      <c r="M52" s="23" t="s">
        <v>14</v>
      </c>
      <c r="N52" s="23" t="s">
        <v>98</v>
      </c>
      <c r="O52" s="23" t="s">
        <v>135</v>
      </c>
      <c r="P52" s="23" t="s">
        <v>136</v>
      </c>
      <c r="Q52" s="26" t="s">
        <v>8</v>
      </c>
      <c r="R52" s="4"/>
      <c r="S52" s="4"/>
      <c r="T52" s="4"/>
    </row>
    <row r="53" spans="1:20">
      <c r="A53" s="67" t="s">
        <v>161</v>
      </c>
      <c r="B53" s="52"/>
      <c r="C53" s="46" t="s">
        <v>155</v>
      </c>
      <c r="D53" s="54">
        <v>30</v>
      </c>
      <c r="E53" s="23">
        <v>1</v>
      </c>
      <c r="F53" s="23">
        <v>0.5</v>
      </c>
      <c r="G53" s="30">
        <f>IF(E53-D53&gt;=F53,ROUNDDOWN(E53-D53, 0),0)</f>
        <v>0</v>
      </c>
      <c r="H53" s="55">
        <v>9.99</v>
      </c>
      <c r="I53" s="29">
        <f>IF(G53&gt;0,H53,0)</f>
        <v>0</v>
      </c>
      <c r="J53" s="16"/>
      <c r="K53" s="28">
        <f>I53+J53</f>
        <v>0</v>
      </c>
      <c r="L53" s="56"/>
      <c r="M53" s="23"/>
      <c r="N53" s="23"/>
      <c r="O53" s="48" t="s">
        <v>46</v>
      </c>
      <c r="P53" s="23"/>
      <c r="Q53" s="26"/>
      <c r="R53" s="4"/>
      <c r="S53" s="4"/>
      <c r="T53" s="4"/>
    </row>
    <row r="54" spans="1:20">
      <c r="A54" s="67" t="s">
        <v>161</v>
      </c>
      <c r="B54" s="52"/>
      <c r="C54" s="46" t="s">
        <v>151</v>
      </c>
      <c r="D54" s="54">
        <v>3</v>
      </c>
      <c r="E54" s="23">
        <v>2</v>
      </c>
      <c r="F54" s="23">
        <v>1</v>
      </c>
      <c r="G54" s="30">
        <f>IF(E54-D54&gt;=F54,ROUNDDOWN(E54-D54, 0),0)</f>
        <v>0</v>
      </c>
      <c r="H54" s="55">
        <v>3.79</v>
      </c>
      <c r="I54" s="29">
        <f>IF(G54&gt;0,G54*H54,0)</f>
        <v>0</v>
      </c>
      <c r="J54" s="16"/>
      <c r="K54" s="28">
        <f>I54+J54</f>
        <v>0</v>
      </c>
      <c r="L54" s="56"/>
      <c r="M54" s="23"/>
      <c r="N54" s="23"/>
      <c r="O54" s="48" t="s">
        <v>46</v>
      </c>
      <c r="P54" s="23"/>
      <c r="Q54" s="26"/>
      <c r="R54" s="4"/>
      <c r="S54" s="4"/>
      <c r="T54" s="4"/>
    </row>
    <row r="55" spans="1:20">
      <c r="A55" s="67" t="s">
        <v>161</v>
      </c>
      <c r="B55" s="52"/>
      <c r="C55" s="46" t="s">
        <v>152</v>
      </c>
      <c r="D55" s="54">
        <v>2</v>
      </c>
      <c r="E55" s="23">
        <v>2</v>
      </c>
      <c r="F55" s="23">
        <v>1</v>
      </c>
      <c r="G55" s="30">
        <f>IF(E55-D55&gt;=F55,ROUNDDOWN(E55-D55, 0),0)</f>
        <v>0</v>
      </c>
      <c r="H55" s="55">
        <v>6</v>
      </c>
      <c r="I55" s="29">
        <f>IF(G55&gt;0,G55*H55,0)</f>
        <v>0</v>
      </c>
      <c r="J55" s="16"/>
      <c r="K55" s="28">
        <f>I55+J55</f>
        <v>0</v>
      </c>
      <c r="L55" s="56"/>
      <c r="M55" s="23"/>
      <c r="N55" s="23"/>
      <c r="O55" s="23"/>
      <c r="P55" s="23"/>
      <c r="Q55" s="26"/>
      <c r="R55" s="4"/>
      <c r="S55" s="4"/>
      <c r="T55" s="4"/>
    </row>
    <row r="56" spans="1:20">
      <c r="A56" s="67" t="s">
        <v>161</v>
      </c>
      <c r="B56" s="47" t="s">
        <v>139</v>
      </c>
      <c r="C56" s="47" t="s">
        <v>140</v>
      </c>
      <c r="D56" s="54">
        <v>1800</v>
      </c>
      <c r="E56" s="23">
        <v>2000</v>
      </c>
      <c r="F56" s="23">
        <v>500</v>
      </c>
      <c r="G56" s="30">
        <f>IF(E56-D56&gt;=F56,ROUNDDOWN(E56-D56, 0),0)</f>
        <v>0</v>
      </c>
      <c r="H56" s="55">
        <v>0.02</v>
      </c>
      <c r="I56" s="29">
        <f t="shared" si="0"/>
        <v>0</v>
      </c>
      <c r="J56" s="16"/>
      <c r="K56" s="28">
        <f>I56+J56</f>
        <v>0</v>
      </c>
      <c r="L56" s="56"/>
      <c r="M56" s="23"/>
      <c r="N56" s="23"/>
      <c r="O56" s="23"/>
      <c r="P56" s="23"/>
      <c r="Q56" s="23"/>
      <c r="R56" s="4"/>
      <c r="S56" s="4"/>
      <c r="T56" s="4"/>
    </row>
    <row r="57" spans="1:20">
      <c r="B57" s="5"/>
      <c r="C57" s="5"/>
      <c r="D57" s="10"/>
      <c r="E57" s="5"/>
      <c r="F57" s="5"/>
      <c r="G57" s="5"/>
      <c r="H57" s="6"/>
      <c r="I57" s="6"/>
      <c r="J57" s="12"/>
      <c r="K57" s="5"/>
      <c r="L57" s="5"/>
      <c r="M57" s="5"/>
      <c r="N57" s="5"/>
      <c r="O57" s="5"/>
      <c r="P57" s="5"/>
      <c r="Q57" s="5"/>
      <c r="R57" s="4"/>
      <c r="S57" s="4"/>
      <c r="T57" s="4"/>
    </row>
    <row r="58" spans="1:20">
      <c r="B58" s="5"/>
      <c r="C58" s="5"/>
      <c r="D58" s="10"/>
      <c r="E58" s="5"/>
      <c r="F58" s="5"/>
      <c r="G58" s="5"/>
      <c r="H58" s="6"/>
      <c r="I58" s="6"/>
      <c r="J58" s="60" t="s">
        <v>7</v>
      </c>
      <c r="K58" s="61">
        <f>SUM(K7:K57)</f>
        <v>1420.3799999999999</v>
      </c>
      <c r="L58" s="6"/>
      <c r="M58" s="5"/>
      <c r="N58" s="5"/>
      <c r="O58" s="5"/>
      <c r="P58" s="5"/>
      <c r="Q58" s="5"/>
      <c r="R58" s="4"/>
      <c r="S58" s="4"/>
      <c r="T58" s="4"/>
    </row>
    <row r="59" spans="1:20">
      <c r="B59" s="5"/>
      <c r="C59" s="5"/>
      <c r="D59" s="10"/>
      <c r="E59" s="5"/>
      <c r="F59" s="5"/>
      <c r="G59" s="5"/>
      <c r="H59" s="6"/>
      <c r="I59" s="6"/>
      <c r="J59" s="12"/>
      <c r="K59" s="6"/>
      <c r="L59" s="6"/>
      <c r="M59" s="5"/>
      <c r="N59" s="5"/>
      <c r="O59" s="5"/>
      <c r="P59" s="5"/>
      <c r="Q59" s="5"/>
      <c r="R59" s="4"/>
      <c r="S59" s="4"/>
      <c r="T59" s="4"/>
    </row>
    <row r="60" spans="1:20">
      <c r="B60" s="5"/>
      <c r="C60" s="5"/>
      <c r="D60" s="10"/>
      <c r="E60" s="5"/>
      <c r="F60" s="5"/>
      <c r="G60" s="5"/>
      <c r="H60" s="6"/>
      <c r="I60" s="6"/>
      <c r="J60" s="12"/>
      <c r="K60" s="6"/>
      <c r="L60" s="6"/>
      <c r="M60" s="5"/>
      <c r="N60" s="5"/>
      <c r="O60" s="5"/>
      <c r="P60" s="5"/>
      <c r="Q60" s="5"/>
      <c r="R60" s="4"/>
      <c r="S60" s="4"/>
      <c r="T60" s="4"/>
    </row>
    <row r="61" spans="1:20">
      <c r="B61" s="5"/>
      <c r="C61" s="5"/>
      <c r="D61" s="10"/>
      <c r="E61" s="5"/>
      <c r="F61" s="5"/>
      <c r="G61" s="5"/>
      <c r="H61" s="6"/>
      <c r="I61" s="6"/>
      <c r="J61" s="12"/>
      <c r="K61" s="5"/>
      <c r="L61" s="5"/>
      <c r="M61" s="5"/>
      <c r="N61" s="5"/>
      <c r="O61" s="5"/>
      <c r="P61" s="5"/>
      <c r="Q61" s="5"/>
      <c r="R61" s="4"/>
      <c r="S61" s="4"/>
      <c r="T61" s="4"/>
    </row>
    <row r="62" spans="1:20" ht="19" thickBot="1">
      <c r="B62" s="102" t="s">
        <v>19</v>
      </c>
      <c r="C62" s="102"/>
      <c r="D62" s="19"/>
      <c r="E62" s="18"/>
      <c r="F62" s="18"/>
      <c r="G62" s="18"/>
      <c r="H62" s="20"/>
      <c r="I62" s="20"/>
      <c r="J62" s="12"/>
      <c r="K62" s="101" t="s">
        <v>20</v>
      </c>
      <c r="L62" s="101"/>
      <c r="M62" s="18"/>
      <c r="N62" s="18"/>
      <c r="O62" s="18"/>
      <c r="P62" s="4"/>
      <c r="Q62" s="4"/>
      <c r="R62" s="4"/>
      <c r="S62" s="4"/>
      <c r="T62" s="4"/>
    </row>
    <row r="63" spans="1:20">
      <c r="B63" s="5"/>
      <c r="C63" s="5"/>
      <c r="D63" s="10"/>
      <c r="E63" s="5"/>
      <c r="F63" s="5"/>
      <c r="G63" s="5"/>
      <c r="H63" s="6"/>
      <c r="I63" s="6"/>
      <c r="J63" s="12"/>
      <c r="K63" s="5"/>
      <c r="L63" s="5"/>
      <c r="M63" s="5"/>
      <c r="N63" s="5"/>
      <c r="O63" s="5"/>
      <c r="P63" s="5"/>
      <c r="Q63" s="5"/>
      <c r="R63" s="4"/>
      <c r="S63" s="4"/>
      <c r="T63" s="4"/>
    </row>
    <row r="64" spans="1:20">
      <c r="B64" s="5"/>
      <c r="C64" s="5"/>
      <c r="D64" s="10"/>
      <c r="E64" s="5"/>
      <c r="F64" s="5"/>
      <c r="G64" s="5"/>
      <c r="H64" s="6"/>
      <c r="I64" s="6"/>
      <c r="J64" s="12"/>
      <c r="K64" s="5"/>
      <c r="L64" s="5"/>
      <c r="M64" s="5"/>
      <c r="N64" s="5"/>
      <c r="O64" s="5"/>
      <c r="P64" s="5"/>
      <c r="Q64" s="5"/>
      <c r="R64" s="4"/>
      <c r="S64" s="4"/>
      <c r="T64" s="4"/>
    </row>
    <row r="65" spans="2:20">
      <c r="B65" s="5"/>
      <c r="C65" s="31" t="s">
        <v>23</v>
      </c>
      <c r="D65" s="103" t="s">
        <v>29</v>
      </c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5"/>
      <c r="R65" s="4"/>
      <c r="S65" s="4"/>
      <c r="T65" s="4"/>
    </row>
    <row r="66" spans="2:20">
      <c r="B66" s="5"/>
      <c r="C66" s="33" t="s">
        <v>24</v>
      </c>
      <c r="D66" s="103" t="s">
        <v>28</v>
      </c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5"/>
      <c r="R66" s="4"/>
      <c r="S66" s="4"/>
      <c r="T66" s="4"/>
    </row>
    <row r="67" spans="2:20">
      <c r="B67" s="5"/>
      <c r="C67" s="34" t="s">
        <v>25</v>
      </c>
      <c r="D67" s="32" t="s">
        <v>26</v>
      </c>
      <c r="E67" s="5"/>
      <c r="F67" s="5"/>
      <c r="G67" s="5"/>
      <c r="H67" s="6"/>
      <c r="I67" s="6"/>
      <c r="J67" s="12"/>
      <c r="K67" s="5"/>
      <c r="L67" s="5"/>
      <c r="M67" s="5"/>
      <c r="N67" s="5"/>
      <c r="O67" s="5"/>
      <c r="P67" s="5"/>
      <c r="Q67" s="5"/>
      <c r="R67" s="4"/>
      <c r="S67" s="4"/>
      <c r="T67" s="4"/>
    </row>
    <row r="68" spans="2:20">
      <c r="B68" s="5"/>
      <c r="C68" s="7" t="s">
        <v>27</v>
      </c>
      <c r="D68" s="32" t="s">
        <v>30</v>
      </c>
      <c r="E68" s="5"/>
      <c r="F68" s="5"/>
      <c r="G68" s="5"/>
      <c r="H68" s="6"/>
      <c r="I68" s="6"/>
      <c r="J68" s="12"/>
      <c r="K68" s="5"/>
      <c r="L68" s="5"/>
      <c r="M68" s="5"/>
      <c r="N68" s="5"/>
      <c r="O68" s="5"/>
      <c r="P68" s="5"/>
      <c r="Q68" s="5"/>
      <c r="R68" s="4"/>
      <c r="S68" s="4"/>
      <c r="T68" s="4"/>
    </row>
    <row r="69" spans="2:20">
      <c r="B69" s="5"/>
      <c r="C69" s="5"/>
      <c r="D69" s="10"/>
      <c r="E69" s="5"/>
      <c r="F69" s="5"/>
      <c r="G69" s="5"/>
      <c r="H69" s="6"/>
      <c r="I69" s="6"/>
      <c r="J69" s="12"/>
      <c r="K69" s="5"/>
      <c r="L69" s="5"/>
      <c r="M69" s="5"/>
      <c r="N69" s="5"/>
      <c r="O69" s="5"/>
      <c r="P69" s="5"/>
      <c r="Q69" s="5"/>
      <c r="R69" s="4"/>
      <c r="S69" s="4"/>
      <c r="T69" s="4"/>
    </row>
    <row r="70" spans="2:20">
      <c r="B70" s="5"/>
      <c r="C70" s="5"/>
      <c r="D70" s="10"/>
      <c r="E70" s="5"/>
      <c r="F70" s="5"/>
      <c r="G70" s="5"/>
      <c r="H70" s="6"/>
      <c r="I70" s="6"/>
      <c r="J70" s="12"/>
      <c r="K70" s="5"/>
      <c r="L70" s="5"/>
      <c r="M70" s="5"/>
      <c r="N70" s="5"/>
      <c r="O70" s="5"/>
      <c r="P70" s="5"/>
      <c r="Q70" s="5"/>
      <c r="R70" s="4"/>
      <c r="S70" s="4"/>
      <c r="T70" s="4"/>
    </row>
    <row r="71" spans="2:20">
      <c r="B71" s="5"/>
      <c r="C71" s="5"/>
      <c r="D71" s="10"/>
      <c r="E71" s="5"/>
      <c r="F71" s="5"/>
      <c r="G71" s="5"/>
      <c r="H71" s="6"/>
      <c r="I71" s="6"/>
      <c r="J71" s="12"/>
      <c r="K71" s="5"/>
      <c r="L71" s="5"/>
      <c r="M71" s="5"/>
      <c r="N71" s="5"/>
      <c r="O71" s="5"/>
      <c r="P71" s="5"/>
      <c r="Q71" s="5"/>
      <c r="R71" s="4"/>
      <c r="S71" s="4"/>
      <c r="T71" s="4"/>
    </row>
    <row r="72" spans="2:20">
      <c r="B72" s="5"/>
      <c r="C72" s="5"/>
      <c r="D72" s="10"/>
      <c r="E72" s="5"/>
      <c r="F72" s="5"/>
      <c r="G72" s="5"/>
      <c r="H72" s="6"/>
      <c r="I72" s="6"/>
      <c r="J72" s="12"/>
      <c r="K72" s="5"/>
      <c r="L72" s="5"/>
      <c r="M72" s="5"/>
      <c r="N72" s="5"/>
      <c r="O72" s="5"/>
      <c r="P72" s="5"/>
      <c r="Q72" s="5"/>
      <c r="R72" s="4"/>
      <c r="S72" s="4"/>
      <c r="T72" s="4"/>
    </row>
    <row r="73" spans="2:20">
      <c r="B73" s="5"/>
      <c r="C73" s="5"/>
      <c r="D73" s="10"/>
      <c r="E73" s="5"/>
      <c r="F73" s="5"/>
      <c r="G73" s="5"/>
      <c r="H73" s="6"/>
      <c r="I73" s="6"/>
      <c r="J73" s="12"/>
      <c r="K73" s="5"/>
      <c r="L73" s="5"/>
      <c r="M73" s="5"/>
      <c r="N73" s="5"/>
      <c r="O73" s="5"/>
      <c r="P73" s="5"/>
      <c r="Q73" s="5"/>
      <c r="R73" s="4"/>
      <c r="S73" s="4"/>
      <c r="T73" s="4"/>
    </row>
  </sheetData>
  <mergeCells count="6">
    <mergeCell ref="D66:P66"/>
    <mergeCell ref="B1:K1"/>
    <mergeCell ref="M1:O1"/>
    <mergeCell ref="B62:C62"/>
    <mergeCell ref="K62:L62"/>
    <mergeCell ref="D65:P65"/>
  </mergeCells>
  <conditionalFormatting sqref="I7:I56">
    <cfRule type="cellIs" dxfId="6" priority="2" stopIfTrue="1" operator="greaterThan">
      <formula>0</formula>
    </cfRule>
  </conditionalFormatting>
  <conditionalFormatting sqref="G7:G56">
    <cfRule type="cellIs" dxfId="5" priority="3" stopIfTrue="1" operator="greaterThanOrEqual">
      <formula>1</formula>
    </cfRule>
  </conditionalFormatting>
  <conditionalFormatting sqref="A1:A1048576">
    <cfRule type="containsText" dxfId="4" priority="1" operator="containsText" text="x">
      <formula>NOT(ISERROR(SEARCH("x",A1)))</formula>
    </cfRule>
  </conditionalFormatting>
  <hyperlinks>
    <hyperlink ref="Q7" r:id="rId1"/>
    <hyperlink ref="Q10" r:id="rId2"/>
    <hyperlink ref="Q28" r:id="rId3"/>
    <hyperlink ref="Q27" r:id="rId4"/>
    <hyperlink ref="Q31" r:id="rId5"/>
    <hyperlink ref="Q32" r:id="rId6"/>
    <hyperlink ref="Q33" r:id="rId7"/>
    <hyperlink ref="Q47:Q51" r:id="rId8" display="CLICK HERE"/>
    <hyperlink ref="Q34" r:id="rId9"/>
    <hyperlink ref="Q35" r:id="rId10"/>
    <hyperlink ref="Q38:Q41" r:id="rId11" display="CLICK HERE"/>
    <hyperlink ref="Q46" r:id="rId12"/>
    <hyperlink ref="Q36" r:id="rId13"/>
    <hyperlink ref="Q37" r:id="rId14"/>
    <hyperlink ref="Q42:Q44" r:id="rId15" display="CLICK HERE"/>
    <hyperlink ref="Q30" r:id="rId16"/>
    <hyperlink ref="Q29" r:id="rId17"/>
    <hyperlink ref="Q16" r:id="rId18"/>
    <hyperlink ref="Q18" r:id="rId19"/>
    <hyperlink ref="Q20" r:id="rId20"/>
    <hyperlink ref="Q21" r:id="rId21"/>
    <hyperlink ref="Q26" r:id="rId22"/>
    <hyperlink ref="Q11" r:id="rId23"/>
    <hyperlink ref="Q23" r:id="rId24"/>
    <hyperlink ref="Q22" r:id="rId25"/>
    <hyperlink ref="Q24" r:id="rId26"/>
    <hyperlink ref="Q43" r:id="rId27"/>
    <hyperlink ref="Q52" r:id="rId28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67"/>
  <sheetViews>
    <sheetView topLeftCell="A8" zoomScaleNormal="140" zoomScalePageLayoutView="140" workbookViewId="0">
      <selection activeCell="G34" sqref="G34"/>
    </sheetView>
  </sheetViews>
  <sheetFormatPr baseColWidth="10" defaultColWidth="9.1640625" defaultRowHeight="12" x14ac:dyDescent="0"/>
  <cols>
    <col min="1" max="1" width="17.6640625" style="5" customWidth="1"/>
    <col min="2" max="2" width="34" style="5" customWidth="1"/>
    <col min="3" max="3" width="11.5" style="10" bestFit="1" customWidth="1"/>
    <col min="4" max="4" width="8.6640625" style="5" bestFit="1" customWidth="1"/>
    <col min="5" max="5" width="6.33203125" style="5" bestFit="1" customWidth="1"/>
    <col min="6" max="6" width="13.1640625" style="5" customWidth="1"/>
    <col min="7" max="7" width="8.1640625" style="6" bestFit="1" customWidth="1"/>
    <col min="8" max="8" width="9.5" style="6" bestFit="1" customWidth="1"/>
    <col min="9" max="9" width="10.33203125" style="12" bestFit="1" customWidth="1"/>
    <col min="10" max="10" width="9.6640625" style="5" customWidth="1"/>
    <col min="11" max="11" width="10.83203125" style="5" bestFit="1" customWidth="1"/>
    <col min="12" max="12" width="10.83203125" style="5" customWidth="1"/>
    <col min="13" max="13" width="12.33203125" style="5" customWidth="1"/>
    <col min="14" max="14" width="16.6640625" style="5" customWidth="1"/>
    <col min="15" max="15" width="18" style="5" customWidth="1"/>
    <col min="16" max="16" width="14.5" style="5" bestFit="1" customWidth="1"/>
    <col min="17" max="16384" width="9.1640625" style="4"/>
  </cols>
  <sheetData>
    <row r="1" spans="1:16" ht="19" thickBot="1">
      <c r="A1" s="100" t="s">
        <v>92</v>
      </c>
      <c r="B1" s="100"/>
      <c r="C1" s="100"/>
      <c r="D1" s="100"/>
      <c r="E1" s="100"/>
      <c r="F1" s="100"/>
      <c r="G1" s="100"/>
      <c r="H1" s="100"/>
      <c r="I1" s="100"/>
      <c r="J1" s="100"/>
      <c r="L1" s="101" t="s">
        <v>15</v>
      </c>
      <c r="M1" s="101"/>
      <c r="N1" s="101"/>
      <c r="O1" s="18"/>
      <c r="P1" s="18"/>
    </row>
    <row r="2" spans="1:16" ht="19" thickBot="1">
      <c r="A2" s="13"/>
      <c r="B2" s="13"/>
      <c r="C2" s="13"/>
      <c r="D2" s="13"/>
      <c r="E2" s="13"/>
      <c r="F2" s="13"/>
      <c r="G2" s="13"/>
      <c r="H2" s="13"/>
      <c r="I2" s="13"/>
      <c r="J2" s="13"/>
      <c r="N2" s="14" t="s">
        <v>21</v>
      </c>
      <c r="O2" s="21"/>
      <c r="P2" s="21"/>
    </row>
    <row r="3" spans="1:16" s="3" customFormat="1">
      <c r="A3" s="1"/>
      <c r="B3" s="1"/>
      <c r="C3" s="9"/>
      <c r="D3" s="1"/>
      <c r="E3" s="1"/>
      <c r="F3" s="1"/>
      <c r="G3" s="2"/>
      <c r="H3" s="2"/>
      <c r="I3" s="11"/>
      <c r="J3" s="1"/>
      <c r="K3" s="1"/>
      <c r="L3" s="1"/>
      <c r="M3" s="1"/>
      <c r="N3" s="1"/>
      <c r="O3" s="1"/>
      <c r="P3" s="1"/>
    </row>
    <row r="5" spans="1:16" s="8" customFormat="1" ht="45">
      <c r="A5" s="37" t="s">
        <v>0</v>
      </c>
      <c r="B5" s="37" t="s">
        <v>1</v>
      </c>
      <c r="C5" s="38" t="s">
        <v>13</v>
      </c>
      <c r="D5" s="37" t="s">
        <v>11</v>
      </c>
      <c r="E5" s="37" t="s">
        <v>12</v>
      </c>
      <c r="F5" s="27" t="s">
        <v>22</v>
      </c>
      <c r="G5" s="39" t="s">
        <v>5</v>
      </c>
      <c r="H5" s="39" t="s">
        <v>10</v>
      </c>
      <c r="I5" s="40" t="s">
        <v>9</v>
      </c>
      <c r="J5" s="37" t="s">
        <v>7</v>
      </c>
      <c r="K5" s="37" t="s">
        <v>16</v>
      </c>
      <c r="L5" s="37" t="s">
        <v>6</v>
      </c>
      <c r="M5" s="37" t="s">
        <v>31</v>
      </c>
      <c r="N5" s="37" t="s">
        <v>2</v>
      </c>
      <c r="O5" s="37" t="s">
        <v>3</v>
      </c>
      <c r="P5" s="37" t="s">
        <v>4</v>
      </c>
    </row>
    <row r="6" spans="1:16" s="3" customFormat="1">
      <c r="A6" s="1"/>
      <c r="B6" s="1"/>
      <c r="C6" s="9"/>
      <c r="D6" s="1"/>
      <c r="E6" s="1"/>
      <c r="F6" s="1"/>
      <c r="G6" s="2"/>
      <c r="H6" s="2"/>
      <c r="I6" s="11"/>
      <c r="J6" s="1"/>
      <c r="K6" s="1"/>
      <c r="L6" s="1"/>
      <c r="M6" s="1"/>
      <c r="N6" s="1"/>
      <c r="O6" s="1"/>
      <c r="P6" s="1"/>
    </row>
    <row r="7" spans="1:16">
      <c r="A7" s="43" t="s">
        <v>32</v>
      </c>
      <c r="B7" s="43" t="s">
        <v>33</v>
      </c>
      <c r="C7" s="17">
        <v>145</v>
      </c>
      <c r="D7" s="41">
        <v>288</v>
      </c>
      <c r="E7" s="24">
        <v>48</v>
      </c>
      <c r="F7" s="30">
        <f>IF(D7-C7&gt;=E7,ROUNDUP((D7-C7)/144,0)*144,0)</f>
        <v>144</v>
      </c>
      <c r="G7" s="51">
        <v>0.28999999999999998</v>
      </c>
      <c r="H7" s="29">
        <f>IF(F7&gt;0,ROUNDUP(F7/144,0)*G7*144,0)</f>
        <v>41.76</v>
      </c>
      <c r="I7" s="15"/>
      <c r="J7" s="28">
        <f>H7+I7</f>
        <v>41.76</v>
      </c>
      <c r="K7" s="45" t="s">
        <v>34</v>
      </c>
      <c r="L7" s="25" t="s">
        <v>14</v>
      </c>
      <c r="M7" s="48" t="s">
        <v>126</v>
      </c>
      <c r="N7" s="48" t="s">
        <v>125</v>
      </c>
      <c r="O7" s="48" t="s">
        <v>127</v>
      </c>
      <c r="P7" s="26" t="s">
        <v>8</v>
      </c>
    </row>
    <row r="8" spans="1:16">
      <c r="A8" s="46" t="s">
        <v>147</v>
      </c>
      <c r="B8" s="46" t="s">
        <v>148</v>
      </c>
      <c r="C8" s="17">
        <v>19</v>
      </c>
      <c r="D8" s="41">
        <v>24</v>
      </c>
      <c r="E8" s="24">
        <v>6</v>
      </c>
      <c r="F8" s="30">
        <f>IF(D8-C8&gt;=E8,ROUNDUP((D8-C8)/24,0)*24,0)</f>
        <v>0</v>
      </c>
      <c r="G8" s="51"/>
      <c r="H8" s="29">
        <f>IF(F8&gt;0,ROUNDUP(F8/144,0)*G8*144,0)</f>
        <v>0</v>
      </c>
      <c r="I8" s="15"/>
      <c r="J8" s="28">
        <f>H8+I8</f>
        <v>0</v>
      </c>
      <c r="K8" s="45"/>
      <c r="L8" s="25"/>
      <c r="M8" s="48"/>
      <c r="N8" s="48"/>
      <c r="O8" s="48"/>
      <c r="P8" s="26"/>
    </row>
    <row r="9" spans="1:16">
      <c r="A9" s="46" t="s">
        <v>149</v>
      </c>
      <c r="B9" s="46" t="s">
        <v>149</v>
      </c>
      <c r="C9" s="17">
        <v>7</v>
      </c>
      <c r="D9" s="41">
        <v>12</v>
      </c>
      <c r="E9" s="24">
        <v>6</v>
      </c>
      <c r="F9" s="30">
        <f>IF(D9-C9&gt;=E9,ROUNDUP((D9-C9)/12,0)*12,0)</f>
        <v>0</v>
      </c>
      <c r="G9" s="51"/>
      <c r="H9" s="29">
        <f>IF(F9&gt;0,ROUNDUP(F9/144,0)*G9*144,0)</f>
        <v>0</v>
      </c>
      <c r="I9" s="15"/>
      <c r="J9" s="28">
        <f>H9+I9</f>
        <v>0</v>
      </c>
      <c r="K9" s="45"/>
      <c r="L9" s="25"/>
      <c r="M9" s="48"/>
      <c r="N9" s="48"/>
      <c r="O9" s="48"/>
      <c r="P9" s="26"/>
    </row>
    <row r="10" spans="1:16">
      <c r="A10" s="43" t="s">
        <v>38</v>
      </c>
      <c r="B10" s="43" t="s">
        <v>41</v>
      </c>
      <c r="C10" s="17">
        <v>0</v>
      </c>
      <c r="D10" s="24">
        <v>3</v>
      </c>
      <c r="E10" s="24">
        <v>0.5</v>
      </c>
      <c r="F10" s="30">
        <f t="shared" ref="F10:F51" si="0">IF(D10-C10&gt;=E10,ROUNDDOWN(D10-C10, 0),0)</f>
        <v>3</v>
      </c>
      <c r="G10" s="51">
        <v>272</v>
      </c>
      <c r="H10" s="29">
        <f t="shared" ref="H10:H55" si="1">IF(F10&gt;0,F10*G10,0)</f>
        <v>816</v>
      </c>
      <c r="I10" s="15"/>
      <c r="J10" s="28">
        <f t="shared" ref="J10:J51" si="2">H10+I10</f>
        <v>816</v>
      </c>
      <c r="K10" s="45" t="s">
        <v>18</v>
      </c>
      <c r="L10" s="23" t="s">
        <v>14</v>
      </c>
      <c r="M10" s="23" t="s">
        <v>39</v>
      </c>
      <c r="N10" s="48" t="s">
        <v>40</v>
      </c>
      <c r="O10" s="23" t="s">
        <v>42</v>
      </c>
      <c r="P10" s="26" t="s">
        <v>8</v>
      </c>
    </row>
    <row r="11" spans="1:16">
      <c r="A11" s="46" t="s">
        <v>115</v>
      </c>
      <c r="B11" s="46" t="s">
        <v>114</v>
      </c>
      <c r="C11" s="17">
        <v>1</v>
      </c>
      <c r="D11" s="24">
        <v>1</v>
      </c>
      <c r="E11" s="24">
        <v>0.5</v>
      </c>
      <c r="F11" s="30">
        <f t="shared" si="0"/>
        <v>0</v>
      </c>
      <c r="G11" s="51">
        <v>272</v>
      </c>
      <c r="H11" s="29">
        <f t="shared" si="1"/>
        <v>0</v>
      </c>
      <c r="I11" s="15"/>
      <c r="J11" s="28">
        <f t="shared" si="2"/>
        <v>0</v>
      </c>
      <c r="K11" s="49" t="s">
        <v>18</v>
      </c>
      <c r="L11" s="48" t="s">
        <v>14</v>
      </c>
      <c r="M11" s="48" t="s">
        <v>39</v>
      </c>
      <c r="N11" s="48" t="s">
        <v>40</v>
      </c>
      <c r="O11" s="48" t="s">
        <v>42</v>
      </c>
      <c r="P11" s="26" t="s">
        <v>8</v>
      </c>
    </row>
    <row r="12" spans="1:16">
      <c r="A12" s="46"/>
      <c r="B12" s="46" t="s">
        <v>150</v>
      </c>
      <c r="C12" s="17"/>
      <c r="D12" s="24">
        <v>2</v>
      </c>
      <c r="E12" s="24">
        <v>0.5</v>
      </c>
      <c r="F12" s="30">
        <f t="shared" si="0"/>
        <v>2</v>
      </c>
      <c r="G12" s="51">
        <v>80</v>
      </c>
      <c r="H12" s="29">
        <f>IF(F12&gt;0,F12*G12,0)</f>
        <v>160</v>
      </c>
      <c r="I12" s="15"/>
      <c r="J12" s="28">
        <f>H12+I12</f>
        <v>160</v>
      </c>
      <c r="K12" s="49"/>
      <c r="L12" s="48"/>
      <c r="M12" s="48"/>
      <c r="N12" s="48"/>
      <c r="O12" s="48"/>
      <c r="P12" s="26"/>
    </row>
    <row r="13" spans="1:16">
      <c r="A13" s="46"/>
      <c r="B13" s="46" t="s">
        <v>141</v>
      </c>
      <c r="C13" s="17"/>
      <c r="D13" s="24">
        <v>1</v>
      </c>
      <c r="E13" s="24">
        <v>0.5</v>
      </c>
      <c r="F13" s="30">
        <f t="shared" si="0"/>
        <v>1</v>
      </c>
      <c r="G13" s="51">
        <v>35</v>
      </c>
      <c r="H13" s="29">
        <f>IF(F13&gt;0,F13*G13,0)</f>
        <v>35</v>
      </c>
      <c r="I13" s="15"/>
      <c r="J13" s="28">
        <f>H13+I13</f>
        <v>35</v>
      </c>
      <c r="K13" s="49"/>
      <c r="L13" s="48"/>
      <c r="M13" s="48"/>
      <c r="N13" s="48"/>
      <c r="O13" s="48"/>
      <c r="P13" s="26"/>
    </row>
    <row r="14" spans="1:16">
      <c r="A14" s="46"/>
      <c r="B14" s="46" t="s">
        <v>143</v>
      </c>
      <c r="C14" s="17"/>
      <c r="D14" s="24">
        <v>1</v>
      </c>
      <c r="E14" s="24">
        <v>0.5</v>
      </c>
      <c r="F14" s="30">
        <f t="shared" si="0"/>
        <v>1</v>
      </c>
      <c r="G14" s="51"/>
      <c r="H14" s="29">
        <f>IF(F14&gt;0,F14*G14,0)</f>
        <v>0</v>
      </c>
      <c r="I14" s="15"/>
      <c r="J14" s="28">
        <f>H14+I14</f>
        <v>0</v>
      </c>
      <c r="K14" s="49"/>
      <c r="L14" s="48"/>
      <c r="M14" s="48"/>
      <c r="N14" s="48"/>
      <c r="O14" s="48"/>
      <c r="P14" s="26"/>
    </row>
    <row r="15" spans="1:16">
      <c r="A15" s="46"/>
      <c r="B15" s="46" t="s">
        <v>144</v>
      </c>
      <c r="C15" s="17"/>
      <c r="D15" s="24">
        <v>2</v>
      </c>
      <c r="E15" s="24">
        <v>0.5</v>
      </c>
      <c r="F15" s="30">
        <f t="shared" si="0"/>
        <v>2</v>
      </c>
      <c r="G15" s="51"/>
      <c r="H15" s="29">
        <f>IF(F15&gt;0,F15*G15,0)</f>
        <v>0</v>
      </c>
      <c r="I15" s="15"/>
      <c r="J15" s="28">
        <f>H15+I15</f>
        <v>0</v>
      </c>
      <c r="K15" s="49"/>
      <c r="L15" s="48"/>
      <c r="M15" s="48"/>
      <c r="N15" s="48"/>
      <c r="O15" s="48"/>
      <c r="P15" s="26"/>
    </row>
    <row r="16" spans="1:16">
      <c r="A16" s="43" t="s">
        <v>104</v>
      </c>
      <c r="B16" s="43" t="s">
        <v>105</v>
      </c>
      <c r="C16" s="17">
        <v>1</v>
      </c>
      <c r="D16" s="24">
        <v>1</v>
      </c>
      <c r="E16" s="24">
        <v>0.6</v>
      </c>
      <c r="F16" s="30">
        <f t="shared" si="0"/>
        <v>0</v>
      </c>
      <c r="G16" s="51">
        <f>SUM(0.29*144)</f>
        <v>41.76</v>
      </c>
      <c r="H16" s="29">
        <f t="shared" si="1"/>
        <v>0</v>
      </c>
      <c r="I16" s="15"/>
      <c r="J16" s="28">
        <f t="shared" si="2"/>
        <v>0</v>
      </c>
      <c r="K16" s="45" t="s">
        <v>17</v>
      </c>
      <c r="L16" s="23" t="s">
        <v>14</v>
      </c>
      <c r="M16" s="23" t="s">
        <v>106</v>
      </c>
      <c r="N16" s="23" t="s">
        <v>107</v>
      </c>
      <c r="O16" s="23" t="s">
        <v>108</v>
      </c>
      <c r="P16" s="26" t="s">
        <v>8</v>
      </c>
    </row>
    <row r="17" spans="1:16">
      <c r="A17" s="46" t="s">
        <v>142</v>
      </c>
      <c r="B17" s="46" t="s">
        <v>137</v>
      </c>
      <c r="C17" s="17">
        <v>2</v>
      </c>
      <c r="D17" s="24">
        <v>2</v>
      </c>
      <c r="E17" s="24">
        <v>1</v>
      </c>
      <c r="F17" s="30">
        <f>IF(D17-C17&gt;=E17,ROUNDDOWN(D17-C17, 0),0)</f>
        <v>0</v>
      </c>
      <c r="G17" s="51">
        <v>80</v>
      </c>
      <c r="H17" s="29">
        <f>IF(F17&gt;0,F17*G17,0)</f>
        <v>0</v>
      </c>
      <c r="I17" s="15"/>
      <c r="J17" s="28">
        <f>H17+I17</f>
        <v>0</v>
      </c>
      <c r="K17" s="49" t="s">
        <v>17</v>
      </c>
      <c r="L17" s="48" t="s">
        <v>14</v>
      </c>
      <c r="M17" s="23"/>
      <c r="N17" s="48" t="s">
        <v>138</v>
      </c>
      <c r="O17" s="23"/>
      <c r="P17" s="26"/>
    </row>
    <row r="18" spans="1:16">
      <c r="A18" s="47" t="s">
        <v>153</v>
      </c>
      <c r="B18" s="46" t="s">
        <v>145</v>
      </c>
      <c r="C18" s="17"/>
      <c r="D18" s="24">
        <v>30</v>
      </c>
      <c r="E18" s="24">
        <v>6</v>
      </c>
      <c r="F18" s="30">
        <f t="shared" si="0"/>
        <v>30</v>
      </c>
      <c r="G18" s="51">
        <v>6</v>
      </c>
      <c r="H18" s="29">
        <f t="shared" si="1"/>
        <v>180</v>
      </c>
      <c r="I18" s="15"/>
      <c r="J18" s="28">
        <f t="shared" si="2"/>
        <v>180</v>
      </c>
      <c r="K18" s="45" t="s">
        <v>34</v>
      </c>
      <c r="L18" s="23" t="s">
        <v>14</v>
      </c>
      <c r="M18" s="23" t="s">
        <v>35</v>
      </c>
      <c r="N18" s="23" t="s">
        <v>36</v>
      </c>
      <c r="O18" s="23" t="s">
        <v>37</v>
      </c>
      <c r="P18" s="26" t="s">
        <v>8</v>
      </c>
    </row>
    <row r="19" spans="1:16">
      <c r="A19" s="47" t="s">
        <v>154</v>
      </c>
      <c r="B19" s="46" t="s">
        <v>146</v>
      </c>
      <c r="C19" s="17"/>
      <c r="D19" s="24">
        <v>30</v>
      </c>
      <c r="E19" s="24">
        <v>6</v>
      </c>
      <c r="F19" s="30">
        <f t="shared" si="0"/>
        <v>30</v>
      </c>
      <c r="G19" s="51">
        <v>6</v>
      </c>
      <c r="H19" s="29">
        <f t="shared" si="1"/>
        <v>180</v>
      </c>
      <c r="I19" s="15"/>
      <c r="J19" s="28">
        <f t="shared" si="2"/>
        <v>180</v>
      </c>
      <c r="K19" s="45"/>
      <c r="L19" s="23"/>
      <c r="M19" s="23"/>
      <c r="N19" s="23"/>
      <c r="O19" s="23"/>
      <c r="P19" s="26"/>
    </row>
    <row r="20" spans="1:16">
      <c r="A20" s="22">
        <v>54255</v>
      </c>
      <c r="B20" s="43" t="s">
        <v>109</v>
      </c>
      <c r="C20" s="17"/>
      <c r="D20" s="24">
        <v>4</v>
      </c>
      <c r="E20" s="24">
        <v>2</v>
      </c>
      <c r="F20" s="30">
        <f t="shared" si="0"/>
        <v>4</v>
      </c>
      <c r="G20" s="51">
        <v>2.61</v>
      </c>
      <c r="H20" s="29">
        <f t="shared" si="1"/>
        <v>10.44</v>
      </c>
      <c r="I20" s="15"/>
      <c r="J20" s="28">
        <f t="shared" si="2"/>
        <v>10.44</v>
      </c>
      <c r="K20" s="45" t="s">
        <v>34</v>
      </c>
      <c r="L20" s="23" t="s">
        <v>14</v>
      </c>
      <c r="M20" s="23" t="s">
        <v>35</v>
      </c>
      <c r="N20" s="23" t="s">
        <v>36</v>
      </c>
      <c r="O20" s="23" t="s">
        <v>37</v>
      </c>
      <c r="P20" s="26" t="s">
        <v>8</v>
      </c>
    </row>
    <row r="21" spans="1:16">
      <c r="A21" s="22">
        <v>54078</v>
      </c>
      <c r="B21" s="43" t="s">
        <v>110</v>
      </c>
      <c r="C21" s="17"/>
      <c r="D21" s="24">
        <v>2</v>
      </c>
      <c r="E21" s="24">
        <v>1</v>
      </c>
      <c r="F21" s="30">
        <f t="shared" si="0"/>
        <v>2</v>
      </c>
      <c r="G21" s="51">
        <v>86.71</v>
      </c>
      <c r="H21" s="29">
        <f t="shared" si="1"/>
        <v>173.42</v>
      </c>
      <c r="I21" s="15"/>
      <c r="J21" s="28">
        <f t="shared" si="2"/>
        <v>173.42</v>
      </c>
      <c r="K21" s="45" t="s">
        <v>34</v>
      </c>
      <c r="L21" s="23" t="s">
        <v>14</v>
      </c>
      <c r="M21" s="23" t="s">
        <v>35</v>
      </c>
      <c r="N21" s="23" t="s">
        <v>36</v>
      </c>
      <c r="O21" s="48" t="s">
        <v>37</v>
      </c>
      <c r="P21" s="26" t="s">
        <v>8</v>
      </c>
    </row>
    <row r="22" spans="1:16">
      <c r="A22" s="47" t="s">
        <v>117</v>
      </c>
      <c r="B22" s="46" t="s">
        <v>118</v>
      </c>
      <c r="C22" s="17"/>
      <c r="D22" s="24">
        <v>36</v>
      </c>
      <c r="E22" s="24">
        <v>12</v>
      </c>
      <c r="F22" s="30">
        <f t="shared" si="0"/>
        <v>36</v>
      </c>
      <c r="G22" s="51">
        <v>13.8</v>
      </c>
      <c r="H22" s="29">
        <f t="shared" si="1"/>
        <v>496.8</v>
      </c>
      <c r="I22" s="15"/>
      <c r="J22" s="28">
        <f t="shared" si="2"/>
        <v>496.8</v>
      </c>
      <c r="K22" s="49" t="s">
        <v>34</v>
      </c>
      <c r="L22" s="48" t="s">
        <v>14</v>
      </c>
      <c r="M22" s="48" t="s">
        <v>35</v>
      </c>
      <c r="N22" s="48" t="s">
        <v>36</v>
      </c>
      <c r="O22" s="48" t="s">
        <v>37</v>
      </c>
      <c r="P22" s="26" t="s">
        <v>8</v>
      </c>
    </row>
    <row r="23" spans="1:16">
      <c r="A23" s="47" t="s">
        <v>119</v>
      </c>
      <c r="B23" s="46" t="s">
        <v>116</v>
      </c>
      <c r="C23" s="17"/>
      <c r="D23" s="24">
        <v>36</v>
      </c>
      <c r="E23" s="24">
        <v>12</v>
      </c>
      <c r="F23" s="30">
        <f t="shared" si="0"/>
        <v>36</v>
      </c>
      <c r="G23" s="51">
        <v>13.8</v>
      </c>
      <c r="H23" s="29">
        <f t="shared" si="1"/>
        <v>496.8</v>
      </c>
      <c r="I23" s="15"/>
      <c r="J23" s="28">
        <f t="shared" si="2"/>
        <v>496.8</v>
      </c>
      <c r="K23" s="49" t="s">
        <v>34</v>
      </c>
      <c r="L23" s="48" t="s">
        <v>14</v>
      </c>
      <c r="M23" s="48" t="s">
        <v>35</v>
      </c>
      <c r="N23" s="48" t="s">
        <v>36</v>
      </c>
      <c r="O23" s="48" t="s">
        <v>37</v>
      </c>
      <c r="P23" s="26" t="s">
        <v>8</v>
      </c>
    </row>
    <row r="24" spans="1:16">
      <c r="A24" s="47" t="s">
        <v>120</v>
      </c>
      <c r="B24" s="46" t="s">
        <v>121</v>
      </c>
      <c r="C24" s="17"/>
      <c r="D24" s="24">
        <v>8</v>
      </c>
      <c r="E24" s="24">
        <v>4</v>
      </c>
      <c r="F24" s="30">
        <f t="shared" si="0"/>
        <v>8</v>
      </c>
      <c r="G24" s="51">
        <v>13.8</v>
      </c>
      <c r="H24" s="29">
        <f t="shared" si="1"/>
        <v>110.4</v>
      </c>
      <c r="I24" s="15"/>
      <c r="J24" s="28">
        <f t="shared" si="2"/>
        <v>110.4</v>
      </c>
      <c r="K24" s="49" t="s">
        <v>34</v>
      </c>
      <c r="L24" s="48" t="s">
        <v>14</v>
      </c>
      <c r="M24" s="48" t="s">
        <v>35</v>
      </c>
      <c r="N24" s="48" t="s">
        <v>36</v>
      </c>
      <c r="O24" s="48" t="s">
        <v>37</v>
      </c>
      <c r="P24" s="26" t="s">
        <v>8</v>
      </c>
    </row>
    <row r="25" spans="1:16">
      <c r="A25" s="47" t="s">
        <v>132</v>
      </c>
      <c r="B25" s="46" t="s">
        <v>131</v>
      </c>
      <c r="C25" s="17">
        <v>8</v>
      </c>
      <c r="D25" s="24">
        <v>6</v>
      </c>
      <c r="E25" s="24">
        <v>2</v>
      </c>
      <c r="F25" s="30">
        <f t="shared" si="0"/>
        <v>0</v>
      </c>
      <c r="G25" s="51">
        <v>150</v>
      </c>
      <c r="H25" s="29">
        <f t="shared" si="1"/>
        <v>0</v>
      </c>
      <c r="I25" s="15"/>
      <c r="J25" s="28">
        <f t="shared" si="2"/>
        <v>0</v>
      </c>
      <c r="K25" s="49"/>
      <c r="L25" s="48"/>
      <c r="M25" s="48"/>
      <c r="N25" s="48"/>
      <c r="O25" s="48"/>
      <c r="P25" s="26"/>
    </row>
    <row r="26" spans="1:16">
      <c r="A26" s="22" t="s">
        <v>111</v>
      </c>
      <c r="B26" s="43" t="s">
        <v>112</v>
      </c>
      <c r="C26" s="17"/>
      <c r="D26" s="24">
        <v>10</v>
      </c>
      <c r="E26" s="24">
        <v>2</v>
      </c>
      <c r="F26" s="30">
        <f t="shared" si="0"/>
        <v>10</v>
      </c>
      <c r="G26" s="51">
        <v>0.63</v>
      </c>
      <c r="H26" s="29">
        <f t="shared" si="1"/>
        <v>6.3</v>
      </c>
      <c r="I26" s="15"/>
      <c r="J26" s="28">
        <f t="shared" si="2"/>
        <v>6.3</v>
      </c>
      <c r="K26" s="45" t="s">
        <v>34</v>
      </c>
      <c r="L26" s="23" t="s">
        <v>14</v>
      </c>
      <c r="M26" s="23" t="s">
        <v>98</v>
      </c>
      <c r="N26" s="23" t="s">
        <v>113</v>
      </c>
      <c r="O26" s="23" t="s">
        <v>98</v>
      </c>
      <c r="P26" s="26" t="s">
        <v>8</v>
      </c>
    </row>
    <row r="27" spans="1:16">
      <c r="A27" s="22">
        <v>125328</v>
      </c>
      <c r="B27" s="43" t="s">
        <v>43</v>
      </c>
      <c r="C27" s="17">
        <v>2</v>
      </c>
      <c r="D27" s="25">
        <v>4</v>
      </c>
      <c r="E27" s="25">
        <v>1</v>
      </c>
      <c r="F27" s="30">
        <f t="shared" si="0"/>
        <v>2</v>
      </c>
      <c r="G27" s="55">
        <v>8.2899999999999991</v>
      </c>
      <c r="H27" s="29">
        <f t="shared" si="1"/>
        <v>16.579999999999998</v>
      </c>
      <c r="I27" s="15"/>
      <c r="J27" s="28">
        <f t="shared" si="2"/>
        <v>16.579999999999998</v>
      </c>
      <c r="K27" s="42" t="s">
        <v>44</v>
      </c>
      <c r="L27" s="23" t="s">
        <v>14</v>
      </c>
      <c r="M27" s="23" t="s">
        <v>98</v>
      </c>
      <c r="N27" s="23" t="s">
        <v>46</v>
      </c>
      <c r="O27" s="23" t="s">
        <v>97</v>
      </c>
      <c r="P27" s="26" t="s">
        <v>8</v>
      </c>
    </row>
    <row r="28" spans="1:16">
      <c r="A28" s="22">
        <v>503205</v>
      </c>
      <c r="B28" s="43" t="s">
        <v>45</v>
      </c>
      <c r="C28" s="17">
        <v>2</v>
      </c>
      <c r="D28" s="24">
        <v>4</v>
      </c>
      <c r="E28" s="24">
        <v>1</v>
      </c>
      <c r="F28" s="30">
        <f t="shared" si="0"/>
        <v>2</v>
      </c>
      <c r="G28" s="51">
        <v>13.99</v>
      </c>
      <c r="H28" s="29">
        <f t="shared" si="1"/>
        <v>27.98</v>
      </c>
      <c r="I28" s="15"/>
      <c r="J28" s="28">
        <f t="shared" si="2"/>
        <v>27.98</v>
      </c>
      <c r="K28" s="45" t="s">
        <v>44</v>
      </c>
      <c r="L28" s="25" t="s">
        <v>14</v>
      </c>
      <c r="M28" s="25" t="s">
        <v>98</v>
      </c>
      <c r="N28" s="25" t="s">
        <v>46</v>
      </c>
      <c r="O28" s="23" t="s">
        <v>97</v>
      </c>
      <c r="P28" s="26" t="s">
        <v>8</v>
      </c>
    </row>
    <row r="29" spans="1:16" ht="12.75" customHeight="1">
      <c r="A29" s="22" t="s">
        <v>89</v>
      </c>
      <c r="B29" s="43" t="s">
        <v>88</v>
      </c>
      <c r="C29" s="17">
        <v>48</v>
      </c>
      <c r="D29" s="25">
        <v>60</v>
      </c>
      <c r="E29" s="25">
        <v>12</v>
      </c>
      <c r="F29" s="30">
        <f>IF(D29-C29&gt;=E29,ROUNDUP((D29-C29)/12,0)*12,0)</f>
        <v>12</v>
      </c>
      <c r="G29" s="55">
        <v>77.989999999999995</v>
      </c>
      <c r="H29" s="29">
        <f>IF(F29&gt;0,ROUNDUP(F29/12,0)*G29,0)</f>
        <v>77.989999999999995</v>
      </c>
      <c r="I29" s="15"/>
      <c r="J29" s="28">
        <f t="shared" si="2"/>
        <v>77.989999999999995</v>
      </c>
      <c r="K29" s="42" t="s">
        <v>100</v>
      </c>
      <c r="L29" s="23" t="s">
        <v>91</v>
      </c>
      <c r="M29" s="23" t="s">
        <v>98</v>
      </c>
      <c r="N29" s="44" t="s">
        <v>96</v>
      </c>
      <c r="O29" s="23" t="s">
        <v>90</v>
      </c>
      <c r="P29" s="26" t="s">
        <v>8</v>
      </c>
    </row>
    <row r="30" spans="1:16">
      <c r="A30" s="22" t="s">
        <v>103</v>
      </c>
      <c r="B30" s="43" t="s">
        <v>84</v>
      </c>
      <c r="C30" s="17">
        <v>2</v>
      </c>
      <c r="D30" s="25">
        <v>2</v>
      </c>
      <c r="E30" s="25">
        <v>1</v>
      </c>
      <c r="F30" s="30">
        <f t="shared" si="0"/>
        <v>0</v>
      </c>
      <c r="G30" s="55">
        <v>49.99</v>
      </c>
      <c r="H30" s="29">
        <f t="shared" si="1"/>
        <v>0</v>
      </c>
      <c r="I30" s="15"/>
      <c r="J30" s="28">
        <f t="shared" si="2"/>
        <v>0</v>
      </c>
      <c r="K30" s="42" t="s">
        <v>101</v>
      </c>
      <c r="L30" s="23" t="s">
        <v>91</v>
      </c>
      <c r="M30" s="48" t="s">
        <v>129</v>
      </c>
      <c r="N30" s="48" t="s">
        <v>128</v>
      </c>
      <c r="O30" s="48" t="s">
        <v>130</v>
      </c>
      <c r="P30" s="26" t="s">
        <v>8</v>
      </c>
    </row>
    <row r="31" spans="1:16">
      <c r="A31" s="22" t="s">
        <v>85</v>
      </c>
      <c r="B31" s="43" t="s">
        <v>86</v>
      </c>
      <c r="C31" s="17">
        <v>1</v>
      </c>
      <c r="D31" s="25">
        <v>1</v>
      </c>
      <c r="E31" s="25">
        <v>0.5</v>
      </c>
      <c r="F31" s="30">
        <f t="shared" si="0"/>
        <v>0</v>
      </c>
      <c r="G31" s="55">
        <v>35</v>
      </c>
      <c r="H31" s="29">
        <f t="shared" si="1"/>
        <v>0</v>
      </c>
      <c r="I31" s="15"/>
      <c r="J31" s="28">
        <f t="shared" si="2"/>
        <v>0</v>
      </c>
      <c r="K31" s="42" t="s">
        <v>18</v>
      </c>
      <c r="L31" s="23" t="s">
        <v>14</v>
      </c>
      <c r="M31" s="23" t="s">
        <v>39</v>
      </c>
      <c r="N31" s="23" t="s">
        <v>40</v>
      </c>
      <c r="O31" s="23" t="s">
        <v>42</v>
      </c>
      <c r="P31" s="26" t="s">
        <v>8</v>
      </c>
    </row>
    <row r="32" spans="1:16">
      <c r="A32" s="22" t="s">
        <v>47</v>
      </c>
      <c r="B32" s="43" t="s">
        <v>48</v>
      </c>
      <c r="C32" s="17"/>
      <c r="D32" s="25">
        <v>20</v>
      </c>
      <c r="E32" s="25">
        <v>6</v>
      </c>
      <c r="F32" s="30">
        <f t="shared" si="0"/>
        <v>20</v>
      </c>
      <c r="G32" s="55">
        <v>1.32</v>
      </c>
      <c r="H32" s="29">
        <f t="shared" si="1"/>
        <v>26.400000000000002</v>
      </c>
      <c r="I32" s="15"/>
      <c r="J32" s="28">
        <f t="shared" si="2"/>
        <v>26.400000000000002</v>
      </c>
      <c r="K32" s="42" t="s">
        <v>102</v>
      </c>
      <c r="L32" s="23" t="s">
        <v>14</v>
      </c>
      <c r="M32" s="23" t="s">
        <v>98</v>
      </c>
      <c r="N32" s="23" t="s">
        <v>49</v>
      </c>
      <c r="O32" s="23" t="s">
        <v>98</v>
      </c>
      <c r="P32" s="26" t="s">
        <v>8</v>
      </c>
    </row>
    <row r="33" spans="1:16">
      <c r="A33" s="22" t="s">
        <v>50</v>
      </c>
      <c r="B33" s="43" t="s">
        <v>51</v>
      </c>
      <c r="C33" s="17"/>
      <c r="D33" s="25">
        <v>20</v>
      </c>
      <c r="E33" s="25">
        <v>6</v>
      </c>
      <c r="F33" s="30">
        <f t="shared" si="0"/>
        <v>20</v>
      </c>
      <c r="G33" s="55">
        <v>1.28</v>
      </c>
      <c r="H33" s="29">
        <f t="shared" si="1"/>
        <v>25.6</v>
      </c>
      <c r="I33" s="15"/>
      <c r="J33" s="28">
        <f t="shared" si="2"/>
        <v>25.6</v>
      </c>
      <c r="K33" s="42" t="s">
        <v>102</v>
      </c>
      <c r="L33" s="23" t="s">
        <v>14</v>
      </c>
      <c r="M33" s="23" t="s">
        <v>98</v>
      </c>
      <c r="N33" s="23" t="s">
        <v>49</v>
      </c>
      <c r="O33" s="23" t="s">
        <v>98</v>
      </c>
      <c r="P33" s="26" t="s">
        <v>8</v>
      </c>
    </row>
    <row r="34" spans="1:16">
      <c r="A34" s="22" t="s">
        <v>52</v>
      </c>
      <c r="B34" s="43" t="s">
        <v>53</v>
      </c>
      <c r="C34" s="17"/>
      <c r="D34" s="25">
        <v>4</v>
      </c>
      <c r="E34" s="25">
        <v>2</v>
      </c>
      <c r="F34" s="30">
        <f t="shared" si="0"/>
        <v>4</v>
      </c>
      <c r="G34" s="55">
        <v>0.79</v>
      </c>
      <c r="H34" s="29">
        <f t="shared" si="1"/>
        <v>3.16</v>
      </c>
      <c r="I34" s="15"/>
      <c r="J34" s="28">
        <f t="shared" si="2"/>
        <v>3.16</v>
      </c>
      <c r="K34" s="42" t="s">
        <v>102</v>
      </c>
      <c r="L34" s="23" t="s">
        <v>14</v>
      </c>
      <c r="M34" s="23" t="s">
        <v>98</v>
      </c>
      <c r="N34" s="23" t="s">
        <v>54</v>
      </c>
      <c r="O34" s="23" t="s">
        <v>99</v>
      </c>
      <c r="P34" s="26" t="s">
        <v>8</v>
      </c>
    </row>
    <row r="35" spans="1:16">
      <c r="A35" s="22" t="s">
        <v>55</v>
      </c>
      <c r="B35" s="43" t="s">
        <v>56</v>
      </c>
      <c r="C35" s="17"/>
      <c r="D35" s="25">
        <v>4</v>
      </c>
      <c r="E35" s="25">
        <v>2</v>
      </c>
      <c r="F35" s="30">
        <f t="shared" si="0"/>
        <v>4</v>
      </c>
      <c r="G35" s="55">
        <v>3.99</v>
      </c>
      <c r="H35" s="29">
        <f t="shared" si="1"/>
        <v>15.96</v>
      </c>
      <c r="I35" s="15"/>
      <c r="J35" s="28">
        <f t="shared" si="2"/>
        <v>15.96</v>
      </c>
      <c r="K35" s="42" t="s">
        <v>102</v>
      </c>
      <c r="L35" s="23" t="s">
        <v>14</v>
      </c>
      <c r="M35" s="23" t="s">
        <v>98</v>
      </c>
      <c r="N35" s="23" t="s">
        <v>54</v>
      </c>
      <c r="O35" s="23" t="s">
        <v>99</v>
      </c>
      <c r="P35" s="26" t="s">
        <v>8</v>
      </c>
    </row>
    <row r="36" spans="1:16">
      <c r="A36" s="22" t="s">
        <v>57</v>
      </c>
      <c r="B36" s="43" t="s">
        <v>58</v>
      </c>
      <c r="C36" s="17"/>
      <c r="D36" s="25">
        <v>4</v>
      </c>
      <c r="E36" s="25">
        <v>2</v>
      </c>
      <c r="F36" s="30">
        <f t="shared" si="0"/>
        <v>4</v>
      </c>
      <c r="G36" s="55">
        <v>5.3</v>
      </c>
      <c r="H36" s="29">
        <f t="shared" si="1"/>
        <v>21.2</v>
      </c>
      <c r="I36" s="15"/>
      <c r="J36" s="28">
        <f t="shared" si="2"/>
        <v>21.2</v>
      </c>
      <c r="K36" s="42" t="s">
        <v>34</v>
      </c>
      <c r="L36" s="23" t="s">
        <v>14</v>
      </c>
      <c r="M36" s="23" t="s">
        <v>95</v>
      </c>
      <c r="N36" s="23" t="s">
        <v>59</v>
      </c>
      <c r="O36" s="23" t="s">
        <v>87</v>
      </c>
      <c r="P36" s="26" t="s">
        <v>8</v>
      </c>
    </row>
    <row r="37" spans="1:16">
      <c r="A37" s="22" t="s">
        <v>93</v>
      </c>
      <c r="B37" s="43" t="s">
        <v>60</v>
      </c>
      <c r="C37" s="17"/>
      <c r="D37" s="25">
        <v>4</v>
      </c>
      <c r="E37" s="25">
        <v>2</v>
      </c>
      <c r="F37" s="30">
        <f t="shared" si="0"/>
        <v>4</v>
      </c>
      <c r="G37" s="55">
        <v>5.0999999999999996</v>
      </c>
      <c r="H37" s="29">
        <f t="shared" si="1"/>
        <v>20.399999999999999</v>
      </c>
      <c r="I37" s="15"/>
      <c r="J37" s="28">
        <f t="shared" si="2"/>
        <v>20.399999999999999</v>
      </c>
      <c r="K37" s="42" t="s">
        <v>34</v>
      </c>
      <c r="L37" s="23" t="s">
        <v>14</v>
      </c>
      <c r="M37" s="23" t="s">
        <v>95</v>
      </c>
      <c r="N37" s="23" t="s">
        <v>59</v>
      </c>
      <c r="O37" s="23" t="s">
        <v>87</v>
      </c>
      <c r="P37" s="26" t="s">
        <v>8</v>
      </c>
    </row>
    <row r="38" spans="1:16">
      <c r="A38" s="22" t="s">
        <v>61</v>
      </c>
      <c r="B38" s="43" t="s">
        <v>62</v>
      </c>
      <c r="C38" s="17"/>
      <c r="D38" s="25">
        <v>4</v>
      </c>
      <c r="E38" s="25">
        <v>2</v>
      </c>
      <c r="F38" s="30">
        <f t="shared" si="0"/>
        <v>4</v>
      </c>
      <c r="G38" s="55">
        <v>0.79</v>
      </c>
      <c r="H38" s="29">
        <f t="shared" si="1"/>
        <v>3.16</v>
      </c>
      <c r="I38" s="15"/>
      <c r="J38" s="28">
        <f t="shared" si="2"/>
        <v>3.16</v>
      </c>
      <c r="K38" s="42" t="s">
        <v>102</v>
      </c>
      <c r="L38" s="23" t="s">
        <v>14</v>
      </c>
      <c r="M38" s="23" t="s">
        <v>98</v>
      </c>
      <c r="N38" s="23" t="s">
        <v>54</v>
      </c>
      <c r="O38" s="23" t="s">
        <v>99</v>
      </c>
      <c r="P38" s="26" t="s">
        <v>8</v>
      </c>
    </row>
    <row r="39" spans="1:16">
      <c r="A39" s="22" t="s">
        <v>63</v>
      </c>
      <c r="B39" s="43" t="s">
        <v>64</v>
      </c>
      <c r="C39" s="17"/>
      <c r="D39" s="25">
        <v>4</v>
      </c>
      <c r="E39" s="25">
        <v>2</v>
      </c>
      <c r="F39" s="30">
        <f t="shared" si="0"/>
        <v>4</v>
      </c>
      <c r="G39" s="55">
        <v>0.79</v>
      </c>
      <c r="H39" s="29">
        <f t="shared" si="1"/>
        <v>3.16</v>
      </c>
      <c r="I39" s="15"/>
      <c r="J39" s="28">
        <f t="shared" si="2"/>
        <v>3.16</v>
      </c>
      <c r="K39" s="42" t="s">
        <v>102</v>
      </c>
      <c r="L39" s="23" t="s">
        <v>14</v>
      </c>
      <c r="M39" s="23" t="s">
        <v>98</v>
      </c>
      <c r="N39" s="23" t="s">
        <v>54</v>
      </c>
      <c r="O39" s="23" t="s">
        <v>99</v>
      </c>
      <c r="P39" s="26" t="s">
        <v>8</v>
      </c>
    </row>
    <row r="40" spans="1:16">
      <c r="A40" s="22" t="s">
        <v>65</v>
      </c>
      <c r="B40" s="43" t="s">
        <v>66</v>
      </c>
      <c r="C40" s="17"/>
      <c r="D40" s="25">
        <v>20</v>
      </c>
      <c r="E40" s="25">
        <v>6</v>
      </c>
      <c r="F40" s="30">
        <f t="shared" si="0"/>
        <v>20</v>
      </c>
      <c r="G40" s="55">
        <v>0.79</v>
      </c>
      <c r="H40" s="29">
        <f t="shared" si="1"/>
        <v>15.8</v>
      </c>
      <c r="I40" s="15"/>
      <c r="J40" s="28">
        <f t="shared" si="2"/>
        <v>15.8</v>
      </c>
      <c r="K40" s="42" t="s">
        <v>102</v>
      </c>
      <c r="L40" s="23" t="s">
        <v>14</v>
      </c>
      <c r="M40" s="23" t="s">
        <v>98</v>
      </c>
      <c r="N40" s="23" t="s">
        <v>54</v>
      </c>
      <c r="O40" s="23" t="s">
        <v>99</v>
      </c>
      <c r="P40" s="26" t="s">
        <v>8</v>
      </c>
    </row>
    <row r="41" spans="1:16">
      <c r="A41" s="22" t="s">
        <v>67</v>
      </c>
      <c r="B41" s="43" t="s">
        <v>68</v>
      </c>
      <c r="C41" s="17"/>
      <c r="D41" s="25">
        <v>4</v>
      </c>
      <c r="E41" s="25">
        <v>2</v>
      </c>
      <c r="F41" s="30">
        <f t="shared" si="0"/>
        <v>4</v>
      </c>
      <c r="G41" s="55">
        <v>1.19</v>
      </c>
      <c r="H41" s="29">
        <f t="shared" si="1"/>
        <v>4.76</v>
      </c>
      <c r="I41" s="15"/>
      <c r="J41" s="28">
        <f t="shared" si="2"/>
        <v>4.76</v>
      </c>
      <c r="K41" s="42" t="s">
        <v>102</v>
      </c>
      <c r="L41" s="23" t="s">
        <v>14</v>
      </c>
      <c r="M41" s="23" t="s">
        <v>98</v>
      </c>
      <c r="N41" s="23" t="s">
        <v>54</v>
      </c>
      <c r="O41" s="23" t="s">
        <v>99</v>
      </c>
      <c r="P41" s="26" t="s">
        <v>8</v>
      </c>
    </row>
    <row r="42" spans="1:16">
      <c r="A42" s="22" t="s">
        <v>69</v>
      </c>
      <c r="B42" s="43" t="s">
        <v>70</v>
      </c>
      <c r="C42" s="17"/>
      <c r="D42" s="25">
        <v>4</v>
      </c>
      <c r="E42" s="25">
        <v>2</v>
      </c>
      <c r="F42" s="30">
        <f t="shared" si="0"/>
        <v>4</v>
      </c>
      <c r="G42" s="55">
        <v>4.49</v>
      </c>
      <c r="H42" s="29">
        <f t="shared" si="1"/>
        <v>17.96</v>
      </c>
      <c r="I42" s="15"/>
      <c r="J42" s="28">
        <f t="shared" si="2"/>
        <v>17.96</v>
      </c>
      <c r="K42" s="42" t="s">
        <v>34</v>
      </c>
      <c r="L42" s="23" t="s">
        <v>14</v>
      </c>
      <c r="M42" s="23" t="s">
        <v>95</v>
      </c>
      <c r="N42" s="23" t="s">
        <v>59</v>
      </c>
      <c r="O42" s="23" t="s">
        <v>87</v>
      </c>
      <c r="P42" s="26" t="s">
        <v>8</v>
      </c>
    </row>
    <row r="43" spans="1:16">
      <c r="A43" s="50" t="s">
        <v>122</v>
      </c>
      <c r="B43" s="46" t="s">
        <v>124</v>
      </c>
      <c r="C43" s="17"/>
      <c r="D43" s="25">
        <v>20</v>
      </c>
      <c r="E43" s="25">
        <v>6</v>
      </c>
      <c r="F43" s="30">
        <f t="shared" si="0"/>
        <v>20</v>
      </c>
      <c r="G43" s="55">
        <v>2</v>
      </c>
      <c r="H43" s="29">
        <f t="shared" si="1"/>
        <v>40</v>
      </c>
      <c r="I43" s="15"/>
      <c r="J43" s="28">
        <f t="shared" si="2"/>
        <v>40</v>
      </c>
      <c r="K43" s="42"/>
      <c r="L43" s="23"/>
      <c r="M43" s="23"/>
      <c r="N43" s="48" t="s">
        <v>123</v>
      </c>
      <c r="O43" s="23"/>
      <c r="P43" s="26" t="s">
        <v>8</v>
      </c>
    </row>
    <row r="44" spans="1:16">
      <c r="A44" s="22" t="s">
        <v>94</v>
      </c>
      <c r="B44" s="46" t="s">
        <v>71</v>
      </c>
      <c r="C44" s="17"/>
      <c r="D44" s="25">
        <v>6</v>
      </c>
      <c r="E44" s="25">
        <v>2</v>
      </c>
      <c r="F44" s="30">
        <f t="shared" si="0"/>
        <v>6</v>
      </c>
      <c r="G44" s="55">
        <v>13.2</v>
      </c>
      <c r="H44" s="29">
        <f t="shared" si="1"/>
        <v>79.199999999999989</v>
      </c>
      <c r="I44" s="15"/>
      <c r="J44" s="28">
        <f t="shared" si="2"/>
        <v>79.199999999999989</v>
      </c>
      <c r="K44" s="42" t="s">
        <v>34</v>
      </c>
      <c r="L44" s="23" t="s">
        <v>14</v>
      </c>
      <c r="M44" s="23" t="s">
        <v>95</v>
      </c>
      <c r="N44" s="23" t="s">
        <v>59</v>
      </c>
      <c r="O44" s="23" t="s">
        <v>87</v>
      </c>
      <c r="P44" s="26" t="s">
        <v>8</v>
      </c>
    </row>
    <row r="45" spans="1:16">
      <c r="A45" s="22" t="s">
        <v>72</v>
      </c>
      <c r="B45" s="43" t="s">
        <v>73</v>
      </c>
      <c r="C45" s="17"/>
      <c r="D45" s="25">
        <v>12</v>
      </c>
      <c r="E45" s="25">
        <v>4</v>
      </c>
      <c r="F45" s="30">
        <f t="shared" si="0"/>
        <v>12</v>
      </c>
      <c r="G45" s="55">
        <v>0.79</v>
      </c>
      <c r="H45" s="29">
        <f t="shared" si="1"/>
        <v>9.48</v>
      </c>
      <c r="I45" s="15"/>
      <c r="J45" s="28">
        <f t="shared" si="2"/>
        <v>9.48</v>
      </c>
      <c r="K45" s="42" t="s">
        <v>102</v>
      </c>
      <c r="L45" s="23" t="s">
        <v>14</v>
      </c>
      <c r="M45" s="23" t="s">
        <v>98</v>
      </c>
      <c r="N45" s="23" t="s">
        <v>54</v>
      </c>
      <c r="O45" s="23" t="s">
        <v>99</v>
      </c>
      <c r="P45" s="26" t="s">
        <v>8</v>
      </c>
    </row>
    <row r="46" spans="1:16">
      <c r="A46" s="22" t="s">
        <v>74</v>
      </c>
      <c r="B46" s="43" t="s">
        <v>75</v>
      </c>
      <c r="C46" s="17"/>
      <c r="D46" s="25">
        <v>12</v>
      </c>
      <c r="E46" s="25">
        <v>4</v>
      </c>
      <c r="F46" s="30">
        <f t="shared" si="0"/>
        <v>12</v>
      </c>
      <c r="G46" s="55">
        <v>0.84</v>
      </c>
      <c r="H46" s="29">
        <f t="shared" si="1"/>
        <v>10.08</v>
      </c>
      <c r="I46" s="15"/>
      <c r="J46" s="28">
        <f t="shared" si="2"/>
        <v>10.08</v>
      </c>
      <c r="K46" s="42" t="s">
        <v>102</v>
      </c>
      <c r="L46" s="23" t="s">
        <v>14</v>
      </c>
      <c r="M46" s="23" t="s">
        <v>98</v>
      </c>
      <c r="N46" s="23" t="s">
        <v>49</v>
      </c>
      <c r="O46" s="23" t="s">
        <v>98</v>
      </c>
      <c r="P46" s="26" t="s">
        <v>8</v>
      </c>
    </row>
    <row r="47" spans="1:16">
      <c r="A47" s="22" t="s">
        <v>76</v>
      </c>
      <c r="B47" s="43" t="s">
        <v>77</v>
      </c>
      <c r="C47" s="17"/>
      <c r="D47" s="25">
        <v>6</v>
      </c>
      <c r="E47" s="25">
        <v>2</v>
      </c>
      <c r="F47" s="30">
        <f t="shared" si="0"/>
        <v>6</v>
      </c>
      <c r="G47" s="55">
        <v>3</v>
      </c>
      <c r="H47" s="29">
        <f t="shared" si="1"/>
        <v>18</v>
      </c>
      <c r="I47" s="15"/>
      <c r="J47" s="28">
        <f t="shared" si="2"/>
        <v>18</v>
      </c>
      <c r="K47" s="42" t="s">
        <v>102</v>
      </c>
      <c r="L47" s="23" t="s">
        <v>14</v>
      </c>
      <c r="M47" s="23" t="s">
        <v>98</v>
      </c>
      <c r="N47" s="23" t="s">
        <v>49</v>
      </c>
      <c r="O47" s="23" t="s">
        <v>98</v>
      </c>
      <c r="P47" s="26" t="s">
        <v>8</v>
      </c>
    </row>
    <row r="48" spans="1:16">
      <c r="A48" s="22" t="s">
        <v>78</v>
      </c>
      <c r="B48" s="43" t="s">
        <v>79</v>
      </c>
      <c r="C48" s="17"/>
      <c r="D48" s="25">
        <v>6</v>
      </c>
      <c r="E48" s="25">
        <v>2</v>
      </c>
      <c r="F48" s="30">
        <f t="shared" si="0"/>
        <v>6</v>
      </c>
      <c r="G48" s="55">
        <v>3</v>
      </c>
      <c r="H48" s="29">
        <f t="shared" si="1"/>
        <v>18</v>
      </c>
      <c r="I48" s="15"/>
      <c r="J48" s="28">
        <f t="shared" si="2"/>
        <v>18</v>
      </c>
      <c r="K48" s="42" t="s">
        <v>102</v>
      </c>
      <c r="L48" s="23" t="s">
        <v>14</v>
      </c>
      <c r="M48" s="23" t="s">
        <v>98</v>
      </c>
      <c r="N48" s="23" t="s">
        <v>49</v>
      </c>
      <c r="O48" s="23" t="s">
        <v>98</v>
      </c>
      <c r="P48" s="26" t="s">
        <v>8</v>
      </c>
    </row>
    <row r="49" spans="1:16">
      <c r="A49" s="22" t="s">
        <v>80</v>
      </c>
      <c r="B49" s="22" t="s">
        <v>81</v>
      </c>
      <c r="C49" s="17"/>
      <c r="D49" s="25">
        <v>4</v>
      </c>
      <c r="E49" s="25">
        <v>2</v>
      </c>
      <c r="F49" s="30">
        <f t="shared" si="0"/>
        <v>4</v>
      </c>
      <c r="G49" s="55">
        <v>6</v>
      </c>
      <c r="H49" s="29">
        <f t="shared" si="1"/>
        <v>24</v>
      </c>
      <c r="I49" s="15"/>
      <c r="J49" s="28">
        <f t="shared" si="2"/>
        <v>24</v>
      </c>
      <c r="K49" s="42" t="s">
        <v>102</v>
      </c>
      <c r="L49" s="23" t="s">
        <v>14</v>
      </c>
      <c r="M49" s="23" t="s">
        <v>98</v>
      </c>
      <c r="N49" s="23" t="s">
        <v>49</v>
      </c>
      <c r="O49" s="23" t="s">
        <v>98</v>
      </c>
      <c r="P49" s="26" t="s">
        <v>8</v>
      </c>
    </row>
    <row r="50" spans="1:16">
      <c r="A50" s="22" t="s">
        <v>82</v>
      </c>
      <c r="B50" s="22" t="s">
        <v>83</v>
      </c>
      <c r="C50" s="17"/>
      <c r="D50" s="25">
        <v>4</v>
      </c>
      <c r="E50" s="25">
        <v>2</v>
      </c>
      <c r="F50" s="30">
        <f t="shared" si="0"/>
        <v>4</v>
      </c>
      <c r="G50" s="55">
        <v>3</v>
      </c>
      <c r="H50" s="29">
        <f t="shared" si="1"/>
        <v>12</v>
      </c>
      <c r="I50" s="15"/>
      <c r="J50" s="28">
        <f t="shared" si="2"/>
        <v>12</v>
      </c>
      <c r="K50" s="42" t="s">
        <v>102</v>
      </c>
      <c r="L50" s="23" t="s">
        <v>14</v>
      </c>
      <c r="M50" s="23" t="s">
        <v>98</v>
      </c>
      <c r="N50" s="23" t="s">
        <v>49</v>
      </c>
      <c r="O50" s="23" t="s">
        <v>98</v>
      </c>
      <c r="P50" s="26" t="s">
        <v>8</v>
      </c>
    </row>
    <row r="51" spans="1:16">
      <c r="A51" s="52" t="s">
        <v>133</v>
      </c>
      <c r="B51" s="53" t="s">
        <v>134</v>
      </c>
      <c r="C51" s="54"/>
      <c r="D51" s="23">
        <v>12</v>
      </c>
      <c r="E51" s="23">
        <v>2</v>
      </c>
      <c r="F51" s="30">
        <f t="shared" si="0"/>
        <v>12</v>
      </c>
      <c r="G51" s="55">
        <v>11.99</v>
      </c>
      <c r="H51" s="29">
        <f t="shared" si="1"/>
        <v>143.88</v>
      </c>
      <c r="I51" s="16"/>
      <c r="J51" s="28">
        <f t="shared" si="2"/>
        <v>143.88</v>
      </c>
      <c r="K51" s="56" t="s">
        <v>17</v>
      </c>
      <c r="L51" s="23" t="s">
        <v>14</v>
      </c>
      <c r="M51" s="23" t="s">
        <v>98</v>
      </c>
      <c r="N51" s="23" t="s">
        <v>135</v>
      </c>
      <c r="O51" s="23" t="s">
        <v>136</v>
      </c>
      <c r="P51" s="26" t="s">
        <v>8</v>
      </c>
    </row>
    <row r="52" spans="1:16">
      <c r="A52" s="52"/>
      <c r="B52" s="46" t="s">
        <v>155</v>
      </c>
      <c r="C52" s="54">
        <v>1</v>
      </c>
      <c r="D52" s="23">
        <v>1</v>
      </c>
      <c r="E52" s="23">
        <v>0.5</v>
      </c>
      <c r="F52" s="30">
        <f>IF(D52-C52&gt;=E52,ROUNDDOWN(D52-C52, 0),0)</f>
        <v>0</v>
      </c>
      <c r="G52" s="55">
        <v>9.99</v>
      </c>
      <c r="H52" s="29">
        <f>IF(F52&gt;0,G52,0)</f>
        <v>0</v>
      </c>
      <c r="I52" s="16"/>
      <c r="J52" s="28">
        <f>H52+I52</f>
        <v>0</v>
      </c>
      <c r="K52" s="56"/>
      <c r="L52" s="23"/>
      <c r="M52" s="23"/>
      <c r="N52" s="48" t="s">
        <v>46</v>
      </c>
      <c r="O52" s="23"/>
      <c r="P52" s="26"/>
    </row>
    <row r="53" spans="1:16">
      <c r="A53" s="52"/>
      <c r="B53" s="46" t="s">
        <v>151</v>
      </c>
      <c r="C53" s="54"/>
      <c r="D53" s="23">
        <v>2</v>
      </c>
      <c r="E53" s="23">
        <v>1</v>
      </c>
      <c r="F53" s="30">
        <f>IF(D53-C53&gt;=E53,ROUNDDOWN(D53-C53, 0),0)</f>
        <v>2</v>
      </c>
      <c r="G53" s="55">
        <v>3.79</v>
      </c>
      <c r="H53" s="29">
        <f>IF(F53&gt;0,F53*G53,0)</f>
        <v>7.58</v>
      </c>
      <c r="I53" s="16"/>
      <c r="J53" s="28">
        <f>H53+I53</f>
        <v>7.58</v>
      </c>
      <c r="K53" s="56"/>
      <c r="L53" s="23"/>
      <c r="M53" s="23"/>
      <c r="N53" s="48" t="s">
        <v>46</v>
      </c>
      <c r="O53" s="23"/>
      <c r="P53" s="26"/>
    </row>
    <row r="54" spans="1:16">
      <c r="A54" s="52"/>
      <c r="B54" s="46" t="s">
        <v>152</v>
      </c>
      <c r="C54" s="54"/>
      <c r="D54" s="23">
        <v>2</v>
      </c>
      <c r="E54" s="23">
        <v>1</v>
      </c>
      <c r="F54" s="30">
        <f>IF(D54-C54&gt;=E54,ROUNDDOWN(D54-C54, 0),0)</f>
        <v>2</v>
      </c>
      <c r="G54" s="55">
        <v>6</v>
      </c>
      <c r="H54" s="29">
        <f>IF(F54&gt;0,F54*G54,0)</f>
        <v>12</v>
      </c>
      <c r="I54" s="16"/>
      <c r="J54" s="28">
        <f>H54+I54</f>
        <v>12</v>
      </c>
      <c r="K54" s="56"/>
      <c r="L54" s="23"/>
      <c r="M54" s="23"/>
      <c r="N54" s="23"/>
      <c r="O54" s="23"/>
      <c r="P54" s="26"/>
    </row>
    <row r="55" spans="1:16">
      <c r="A55" s="47" t="s">
        <v>139</v>
      </c>
      <c r="B55" s="47" t="s">
        <v>140</v>
      </c>
      <c r="C55" s="17">
        <v>2000</v>
      </c>
      <c r="D55" s="25">
        <v>2000</v>
      </c>
      <c r="E55" s="25">
        <v>500</v>
      </c>
      <c r="F55" s="30">
        <f>IF(D55-C55&gt;=E55,ROUNDDOWN(D55-C55, 0),0)</f>
        <v>0</v>
      </c>
      <c r="G55" s="55">
        <v>0.02</v>
      </c>
      <c r="H55" s="29">
        <f t="shared" si="1"/>
        <v>0</v>
      </c>
      <c r="I55" s="16"/>
      <c r="J55" s="28">
        <f>H55+I55</f>
        <v>0</v>
      </c>
      <c r="K55" s="42"/>
      <c r="L55" s="23"/>
      <c r="M55" s="23"/>
      <c r="N55" s="23"/>
      <c r="O55" s="23"/>
      <c r="P55" s="23"/>
    </row>
    <row r="57" spans="1:16">
      <c r="I57" s="35" t="s">
        <v>7</v>
      </c>
      <c r="J57" s="36">
        <f>SUM(J7:J56)</f>
        <v>3361.25</v>
      </c>
      <c r="K57" s="6"/>
    </row>
    <row r="58" spans="1:16">
      <c r="J58" s="6"/>
      <c r="K58" s="6"/>
    </row>
    <row r="59" spans="1:16">
      <c r="J59" s="6"/>
      <c r="K59" s="6"/>
    </row>
    <row r="61" spans="1:16" ht="19" thickBot="1">
      <c r="A61" s="102" t="s">
        <v>19</v>
      </c>
      <c r="B61" s="102"/>
      <c r="C61" s="19"/>
      <c r="D61" s="18"/>
      <c r="E61" s="18"/>
      <c r="F61" s="18"/>
      <c r="G61" s="20"/>
      <c r="H61" s="20"/>
      <c r="J61" s="101" t="s">
        <v>20</v>
      </c>
      <c r="K61" s="101"/>
      <c r="L61" s="18"/>
      <c r="M61" s="18"/>
      <c r="N61" s="18"/>
      <c r="O61" s="4"/>
      <c r="P61" s="4"/>
    </row>
    <row r="64" spans="1:16" ht="26.25" customHeight="1">
      <c r="B64" s="31" t="s">
        <v>23</v>
      </c>
      <c r="C64" s="103" t="s">
        <v>29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 ht="38.25" customHeight="1">
      <c r="B65" s="33" t="s">
        <v>24</v>
      </c>
      <c r="C65" s="103" t="s">
        <v>28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34" t="s">
        <v>25</v>
      </c>
      <c r="C66" s="32" t="s">
        <v>26</v>
      </c>
    </row>
    <row r="67" spans="2:15">
      <c r="B67" s="7" t="s">
        <v>27</v>
      </c>
      <c r="C67" s="32" t="s">
        <v>30</v>
      </c>
    </row>
  </sheetData>
  <mergeCells count="6">
    <mergeCell ref="C65:O65"/>
    <mergeCell ref="C64:O64"/>
    <mergeCell ref="L1:N1"/>
    <mergeCell ref="A1:J1"/>
    <mergeCell ref="A61:B61"/>
    <mergeCell ref="J61:K61"/>
  </mergeCells>
  <phoneticPr fontId="3" type="noConversion"/>
  <conditionalFormatting sqref="H7:H55">
    <cfRule type="cellIs" dxfId="3" priority="3" stopIfTrue="1" operator="greaterThan">
      <formula>0</formula>
    </cfRule>
  </conditionalFormatting>
  <conditionalFormatting sqref="F7:F55">
    <cfRule type="cellIs" dxfId="2" priority="4" stopIfTrue="1" operator="greaterThanOrEqual">
      <formula>1</formula>
    </cfRule>
  </conditionalFormatting>
  <hyperlinks>
    <hyperlink ref="P7" r:id="rId1"/>
    <hyperlink ref="P10" r:id="rId2"/>
    <hyperlink ref="P28" r:id="rId3"/>
    <hyperlink ref="P27" r:id="rId4"/>
    <hyperlink ref="P31" r:id="rId5"/>
    <hyperlink ref="P32" r:id="rId6"/>
    <hyperlink ref="P33" r:id="rId7"/>
    <hyperlink ref="P46:P50" r:id="rId8" display="CLICK HERE"/>
    <hyperlink ref="P34" r:id="rId9"/>
    <hyperlink ref="P35" r:id="rId10"/>
    <hyperlink ref="P38:P41" r:id="rId11" display="CLICK HERE"/>
    <hyperlink ref="P45" r:id="rId12"/>
    <hyperlink ref="P36" r:id="rId13"/>
    <hyperlink ref="P37" r:id="rId14"/>
    <hyperlink ref="P42:P44" r:id="rId15" display="CLICK HERE"/>
    <hyperlink ref="P30" r:id="rId16"/>
    <hyperlink ref="P29" r:id="rId17"/>
    <hyperlink ref="P16" r:id="rId18"/>
    <hyperlink ref="P18" r:id="rId19"/>
    <hyperlink ref="P20" r:id="rId20"/>
    <hyperlink ref="P21" r:id="rId21"/>
    <hyperlink ref="P26" r:id="rId22"/>
    <hyperlink ref="P11" r:id="rId23"/>
    <hyperlink ref="P23" r:id="rId24"/>
    <hyperlink ref="P22" r:id="rId25"/>
    <hyperlink ref="P24" r:id="rId26"/>
    <hyperlink ref="P43" r:id="rId27"/>
    <hyperlink ref="P51" r:id="rId28"/>
  </hyperlinks>
  <pageMargins left="0.75" right="0.75" top="1" bottom="1" header="0.5" footer="0.5"/>
  <pageSetup scale="53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140303</vt:lpstr>
      <vt:lpstr>140127</vt:lpstr>
      <vt:lpstr>140106</vt:lpstr>
      <vt:lpstr>131230</vt:lpstr>
      <vt:lpstr>131216</vt:lpstr>
      <vt:lpstr>131125</vt:lpstr>
      <vt:lpstr>131029</vt:lpstr>
      <vt:lpstr>131007</vt:lpstr>
      <vt:lpstr>Sheet1</vt:lpstr>
    </vt:vector>
  </TitlesOfParts>
  <Company>Rock The House Entertainment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Radicelli</dc:creator>
  <cp:lastModifiedBy>ryan.durfee</cp:lastModifiedBy>
  <cp:lastPrinted>2014-03-04T15:39:58Z</cp:lastPrinted>
  <dcterms:created xsi:type="dcterms:W3CDTF">2009-10-28T05:05:08Z</dcterms:created>
  <dcterms:modified xsi:type="dcterms:W3CDTF">2014-09-02T15:44:45Z</dcterms:modified>
</cp:coreProperties>
</file>